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hrisserra/Library/CloudStorage/GoogleDrive-admin@livecertified.org/My Drive/LIVE Files/Technical Committee Work/Standards and Certification/2025/winery/"/>
    </mc:Choice>
  </mc:AlternateContent>
  <xr:revisionPtr revIDLastSave="0" documentId="13_ncr:1_{5B00AB4B-F450-3140-9E52-AD2D33D7DF0B}" xr6:coauthVersionLast="47" xr6:coauthVersionMax="47" xr10:uidLastSave="{00000000-0000-0000-0000-000000000000}"/>
  <bookViews>
    <workbookView xWindow="2440" yWindow="1180" windowWidth="28640" windowHeight="17140" tabRatio="693" xr2:uid="{00000000-000D-0000-FFFF-FFFF00000000}"/>
  </bookViews>
  <sheets>
    <sheet name="Water Use Report" sheetId="1" r:id="rId1"/>
    <sheet name="Admin Panel" sheetId="2" state="hidden" r:id="rId2"/>
  </sheets>
  <definedNames>
    <definedName name="_xlnm.Print_Area" localSheetId="0">'Water Use Report'!$A$1:$O$26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1" i="2" l="1"/>
  <c r="C31" i="2"/>
  <c r="D11" i="1" l="1"/>
  <c r="C2" i="2" l="1"/>
  <c r="C16" i="1" s="1"/>
  <c r="D12" i="1"/>
  <c r="D2" i="2" s="1"/>
  <c r="B2" i="2"/>
  <c r="C15" i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" i="2"/>
  <c r="C17" i="1" l="1"/>
</calcChain>
</file>

<file path=xl/sharedStrings.xml><?xml version="1.0" encoding="utf-8"?>
<sst xmlns="http://schemas.openxmlformats.org/spreadsheetml/2006/main" count="35" uniqueCount="35">
  <si>
    <t>Gallons</t>
  </si>
  <si>
    <t>Gallons per case</t>
  </si>
  <si>
    <t>Cases</t>
  </si>
  <si>
    <t>Total gallons</t>
  </si>
  <si>
    <t>Percentile Ranks</t>
  </si>
  <si>
    <t>used more water per year*</t>
  </si>
  <si>
    <t>used more water per case*</t>
  </si>
  <si>
    <t>Efficiency</t>
  </si>
  <si>
    <t>produced more wine*</t>
  </si>
  <si>
    <t>Annual Water Use</t>
  </si>
  <si>
    <t>LIVE Water Use Report</t>
  </si>
  <si>
    <r>
      <t xml:space="preserve">Enter winery data for fields labeled in </t>
    </r>
    <r>
      <rPr>
        <sz val="10"/>
        <color rgb="FFFF0000"/>
        <rFont val="Helvetica"/>
      </rPr>
      <t>red</t>
    </r>
    <r>
      <rPr>
        <sz val="10"/>
        <color theme="1"/>
        <rFont val="Helvetica"/>
      </rPr>
      <t>.</t>
    </r>
  </si>
  <si>
    <t>REPORT YEAR</t>
  </si>
  <si>
    <t>CASE PRODUCTION</t>
  </si>
  <si>
    <t>GALLONS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</si>
  <si>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</si>
  <si>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</si>
  <si>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</si>
  <si>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</si>
  <si>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</si>
  <si>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</si>
  <si>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</si>
  <si>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</si>
  <si>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</si>
  <si>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</si>
  <si>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</si>
  <si>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</si>
  <si>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THIS WINERY</t>
  </si>
  <si>
    <t>CASES</t>
  </si>
  <si>
    <t>GALLONS USED</t>
  </si>
  <si>
    <t>GALLONS PER CASE</t>
  </si>
  <si>
    <t>OTHER WINERIES</t>
  </si>
  <si>
    <t>WINERY NAME</t>
  </si>
  <si>
    <t>NOTES</t>
  </si>
  <si>
    <t>*Based on 2019 historical data from LIVE wineries.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</si>
</sst>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Helvetica"/>
    </font>
    <font>
      <sz val="11"/>
      <color theme="1" tint="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4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Helvetica"/>
    </font>
    <font>
      <b/>
      <sz val="18"/>
      <color rgb="FF267482"/>
      <name val="Helvetica"/>
    </font>
    <font>
      <sz val="11"/>
      <color rgb="FFFF0000"/>
      <name val="Helvetica"/>
    </font>
    <font>
      <sz val="10"/>
      <color rgb="FFFF0000"/>
      <name val="Helvetica"/>
    </font>
    <font>
      <sz val="9"/>
      <color rgb="FFFF0000"/>
      <name val="Helvetica"/>
    </font>
    <font>
      <u/>
      <sz val="11"/>
      <color theme="10"/>
      <name val="Helvetica"/>
    </font>
    <font>
      <u/>
      <sz val="11"/>
      <color theme="11"/>
      <name val="Helvetica"/>
    </font>
    <font>
      <sz val="10.5"/>
      <color theme="1"/>
      <name val="Helvetica"/>
    </font>
    <font>
      <sz val="14"/>
      <color theme="1"/>
      <name val="Helvetica"/>
    </font>
    <font>
      <sz val="9"/>
      <color theme="1" tint="0.34998626667073579"/>
      <name val="Helvetica"/>
    </font>
    <font>
      <sz val="9"/>
      <color theme="1"/>
      <name val="Helvetica"/>
    </font>
    <font>
      <sz val="9"/>
      <color theme="8" tint="-0.249977111117893"/>
      <name val="Helvetica"/>
    </font>
    <font>
      <sz val="11"/>
      <color theme="1"/>
      <name val="Helvetica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 style="thin">
        <color theme="8" tint="0.79998168889431442"/>
      </left>
      <right/>
      <top style="thin">
        <color theme="8" tint="0.79998168889431442"/>
      </top>
      <bottom style="thin">
        <color theme="8" tint="0.79998168889431442"/>
      </bottom>
      <diagonal/>
    </border>
    <border>
      <left/>
      <right style="thin">
        <color theme="8" tint="0.79998168889431442"/>
      </right>
      <top style="thin">
        <color theme="8" tint="0.79998168889431442"/>
      </top>
      <bottom style="thin">
        <color theme="8" tint="0.79998168889431442"/>
      </bottom>
      <diagonal/>
    </border>
    <border>
      <left/>
      <right/>
      <top style="thin">
        <color theme="8" tint="0.79998168889431442"/>
      </top>
      <bottom/>
      <diagonal/>
    </border>
    <border>
      <left style="thin">
        <color theme="8" tint="0.79998168889431442"/>
      </left>
      <right/>
      <top style="thin">
        <color theme="8" tint="0.79998168889431442"/>
      </top>
      <bottom/>
      <diagonal/>
    </border>
    <border>
      <left style="thin">
        <color theme="8" tint="0.79998168889431442"/>
      </left>
      <right/>
      <top/>
      <bottom style="thin">
        <color theme="8" tint="0.79998168889431442"/>
      </bottom>
      <diagonal/>
    </border>
    <border>
      <left/>
      <right/>
      <top/>
      <bottom style="thin">
        <color theme="8" tint="0.79998168889431442"/>
      </bottom>
      <diagonal/>
    </border>
    <border>
      <left/>
      <right style="thin">
        <color theme="8" tint="0.79998168889431442"/>
      </right>
      <top style="thin">
        <color theme="8" tint="0.79998168889431442"/>
      </top>
      <bottom/>
      <diagonal/>
    </border>
    <border>
      <left/>
      <right style="thin">
        <color theme="8" tint="0.79998168889431442"/>
      </right>
      <top/>
      <bottom style="thin">
        <color theme="8" tint="0.79998168889431442"/>
      </bottom>
      <diagonal/>
    </border>
    <border>
      <left/>
      <right style="thin">
        <color indexed="64"/>
      </right>
      <top/>
      <bottom/>
      <diagonal/>
    </border>
    <border>
      <left style="thin">
        <color theme="8" tint="0.79998168889431442"/>
      </left>
      <right style="thin">
        <color theme="8" tint="0.79995117038483843"/>
      </right>
      <top style="thin">
        <color theme="8" tint="0.79998168889431442"/>
      </top>
      <bottom style="thin">
        <color theme="8" tint="0.79998168889431442"/>
      </bottom>
      <diagonal/>
    </border>
  </borders>
  <cellStyleXfs count="50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43" fontId="17" fillId="0" borderId="0" applyFont="0" applyFill="0" applyBorder="0" applyAlignment="0" applyProtection="0"/>
  </cellStyleXfs>
  <cellXfs count="35">
    <xf numFmtId="0" fontId="0" fillId="0" borderId="0" xfId="0"/>
    <xf numFmtId="0" fontId="7" fillId="0" borderId="0" xfId="0" applyFont="1"/>
    <xf numFmtId="0" fontId="6" fillId="0" borderId="0" xfId="0" applyFont="1"/>
    <xf numFmtId="0" fontId="0" fillId="0" borderId="0" xfId="0" applyAlignment="1">
      <alignment horizontal="left" indent="1"/>
    </xf>
    <xf numFmtId="0" fontId="5" fillId="0" borderId="0" xfId="0" applyFont="1"/>
    <xf numFmtId="0" fontId="3" fillId="0" borderId="0" xfId="0" applyFont="1" applyAlignment="1">
      <alignment horizontal="left"/>
    </xf>
    <xf numFmtId="0" fontId="13" fillId="0" borderId="1" xfId="0" applyFont="1" applyBorder="1"/>
    <xf numFmtId="3" fontId="0" fillId="0" borderId="0" xfId="0" applyNumberFormat="1"/>
    <xf numFmtId="0" fontId="0" fillId="0" borderId="0" xfId="0" applyAlignment="1">
      <alignment horizontal="left"/>
    </xf>
    <xf numFmtId="9" fontId="0" fillId="0" borderId="0" xfId="0" applyNumberFormat="1"/>
    <xf numFmtId="0" fontId="0" fillId="0" borderId="2" xfId="0" applyBorder="1"/>
    <xf numFmtId="0" fontId="14" fillId="0" borderId="0" xfId="0" applyFont="1"/>
    <xf numFmtId="0" fontId="2" fillId="0" borderId="0" xfId="0" applyFont="1" applyAlignment="1">
      <alignment horizontal="left" vertical="top" wrapText="1" inden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vertical="center"/>
    </xf>
    <xf numFmtId="0" fontId="15" fillId="0" borderId="0" xfId="0" applyFont="1"/>
    <xf numFmtId="3" fontId="12" fillId="0" borderId="3" xfId="0" applyNumberFormat="1" applyFont="1" applyBorder="1" applyAlignment="1" applyProtection="1">
      <alignment vertical="center"/>
      <protection locked="0"/>
    </xf>
    <xf numFmtId="164" fontId="0" fillId="0" borderId="11" xfId="49" applyNumberFormat="1" applyFont="1" applyBorder="1"/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3" fontId="12" fillId="0" borderId="3" xfId="0" applyNumberFormat="1" applyFont="1" applyBorder="1" applyAlignment="1" applyProtection="1">
      <alignment horizontal="left" vertical="center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12" fillId="0" borderId="8" xfId="0" applyFont="1" applyBorder="1" applyAlignment="1" applyProtection="1">
      <alignment horizontal="left" vertical="center" wrapText="1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right" vertical="top" wrapText="1"/>
    </xf>
    <xf numFmtId="43" fontId="0" fillId="0" borderId="0" xfId="49" applyFont="1"/>
    <xf numFmtId="3" fontId="12" fillId="0" borderId="12" xfId="0" applyNumberFormat="1" applyFont="1" applyBorder="1" applyAlignment="1" applyProtection="1">
      <alignment vertical="center"/>
      <protection locked="0"/>
    </xf>
  </cellXfs>
  <cellStyles count="50">
    <cellStyle name="Comma" xfId="49" builtinId="3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 customBuiltin="1"/>
  </cellStyles>
  <dxfs count="0"/>
  <tableStyles count="0" defaultTableStyle="TableStyleMedium2" defaultPivotStyle="PivotStyleLight16"/>
  <colors>
    <mruColors>
      <color rgb="FFFF0000"/>
      <color rgb="FFFF5050"/>
      <color rgb="FF2674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047912642995099E-2"/>
          <c:y val="7.79079936248466E-2"/>
          <c:w val="0.89633957908585404"/>
          <c:h val="0.95182001940184402"/>
        </c:manualLayout>
      </c:layout>
      <c:lineChart>
        <c:grouping val="standard"/>
        <c:varyColors val="0"/>
        <c:ser>
          <c:idx val="0"/>
          <c:order val="0"/>
          <c:tx>
            <c:v>Water Use in Gallons</c:v>
          </c:tx>
          <c:spPr>
            <a:ln w="28575" cap="rnd">
              <a:solidFill>
                <a:schemeClr val="accent1">
                  <a:alpha val="40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'Water Use Report'!$C$21:$N$21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'Water Use Report'!$C$22:$N$22</c:f>
              <c:numCache>
                <c:formatCode>#,##0</c:formatCode>
                <c:ptCount val="12"/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C4D-4AA1-9557-A2F7A5580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9759736"/>
        <c:axId val="-2139981896"/>
      </c:lineChart>
      <c:catAx>
        <c:axId val="2129759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39981896"/>
        <c:crosses val="autoZero"/>
        <c:auto val="1"/>
        <c:lblAlgn val="ctr"/>
        <c:lblOffset val="100"/>
        <c:noMultiLvlLbl val="0"/>
      </c:catAx>
      <c:valAx>
        <c:axId val="-2139981896"/>
        <c:scaling>
          <c:orientation val="minMax"/>
        </c:scaling>
        <c:delete val="1"/>
        <c:axPos val="r"/>
        <c:numFmt formatCode="#,##0" sourceLinked="0"/>
        <c:majorTickMark val="in"/>
        <c:minorTickMark val="none"/>
        <c:tickLblPos val="nextTo"/>
        <c:crossAx val="2129759736"/>
        <c:crosses val="max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latin typeface="Helvetica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685104753364898E-2"/>
          <c:y val="6.3585584736039702E-2"/>
          <c:w val="0.89118409131242904"/>
          <c:h val="0.84352806198626296"/>
        </c:manualLayout>
      </c:layout>
      <c:scatterChart>
        <c:scatterStyle val="lineMarker"/>
        <c:varyColors val="0"/>
        <c:ser>
          <c:idx val="1"/>
          <c:order val="0"/>
          <c:tx>
            <c:strRef>
              <c:f>'Water Use Report'!$D$4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'Admin Panel'!$B$2</c:f>
              <c:numCache>
                <c:formatCode>General</c:formatCode>
                <c:ptCount val="1"/>
                <c:pt idx="0">
                  <c:v>5000</c:v>
                </c:pt>
              </c:numCache>
            </c:numRef>
          </c:xVal>
          <c:yVal>
            <c:numRef>
              <c:f>'Admin Panel'!$D$2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99-44DB-B2E5-471C16FB946B}"/>
            </c:ext>
          </c:extLst>
        </c:ser>
        <c:ser>
          <c:idx val="0"/>
          <c:order val="1"/>
          <c:tx>
            <c:v>Other Wineries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accent1">
                    <a:alpha val="60000"/>
                  </a:schemeClr>
                </a:solidFill>
              </a:ln>
              <a:effectLst/>
            </c:spPr>
          </c:marker>
          <c:xVal>
            <c:numRef>
              <c:f>'Admin Panel'!$B$3:$B$30</c:f>
              <c:numCache>
                <c:formatCode>_(* #,##0_);_(* \(#,##0\);_(* "-"??_);_(@_)</c:formatCode>
                <c:ptCount val="28"/>
                <c:pt idx="0">
                  <c:v>25893</c:v>
                </c:pt>
                <c:pt idx="1">
                  <c:v>1480</c:v>
                </c:pt>
                <c:pt idx="2">
                  <c:v>124000</c:v>
                </c:pt>
                <c:pt idx="3">
                  <c:v>28413</c:v>
                </c:pt>
                <c:pt idx="4">
                  <c:v>12933</c:v>
                </c:pt>
                <c:pt idx="5">
                  <c:v>313483</c:v>
                </c:pt>
                <c:pt idx="6">
                  <c:v>30367</c:v>
                </c:pt>
                <c:pt idx="7">
                  <c:v>2977</c:v>
                </c:pt>
                <c:pt idx="8">
                  <c:v>35804</c:v>
                </c:pt>
                <c:pt idx="9">
                  <c:v>12945</c:v>
                </c:pt>
                <c:pt idx="10">
                  <c:v>180582</c:v>
                </c:pt>
                <c:pt idx="11">
                  <c:v>91378</c:v>
                </c:pt>
                <c:pt idx="12">
                  <c:v>11659</c:v>
                </c:pt>
                <c:pt idx="13">
                  <c:v>72580</c:v>
                </c:pt>
                <c:pt idx="14">
                  <c:v>261214</c:v>
                </c:pt>
                <c:pt idx="15">
                  <c:v>2400</c:v>
                </c:pt>
                <c:pt idx="16">
                  <c:v>16165</c:v>
                </c:pt>
                <c:pt idx="17">
                  <c:v>325000</c:v>
                </c:pt>
                <c:pt idx="18">
                  <c:v>279474</c:v>
                </c:pt>
                <c:pt idx="19">
                  <c:v>17146</c:v>
                </c:pt>
                <c:pt idx="20">
                  <c:v>17125</c:v>
                </c:pt>
                <c:pt idx="21">
                  <c:v>400289</c:v>
                </c:pt>
                <c:pt idx="22">
                  <c:v>11000</c:v>
                </c:pt>
                <c:pt idx="23">
                  <c:v>14231</c:v>
                </c:pt>
                <c:pt idx="24">
                  <c:v>473239</c:v>
                </c:pt>
                <c:pt idx="25">
                  <c:v>6600</c:v>
                </c:pt>
                <c:pt idx="26">
                  <c:v>19000</c:v>
                </c:pt>
              </c:numCache>
            </c:numRef>
          </c:xVal>
          <c:yVal>
            <c:numRef>
              <c:f>'Admin Panel'!$D$3:$D$30</c:f>
              <c:numCache>
                <c:formatCode>General</c:formatCode>
                <c:ptCount val="28"/>
                <c:pt idx="0">
                  <c:v>25.08399953655428</c:v>
                </c:pt>
                <c:pt idx="1">
                  <c:v>2.1844594594594593</c:v>
                </c:pt>
                <c:pt idx="2">
                  <c:v>6.4459354838709677</c:v>
                </c:pt>
                <c:pt idx="3">
                  <c:v>8.5622074402562216</c:v>
                </c:pt>
                <c:pt idx="4">
                  <c:v>21.889739426273874</c:v>
                </c:pt>
                <c:pt idx="5">
                  <c:v>6.7301480463055414</c:v>
                </c:pt>
                <c:pt idx="6">
                  <c:v>50.558171699542264</c:v>
                </c:pt>
                <c:pt idx="7">
                  <c:v>20.010077258985557</c:v>
                </c:pt>
                <c:pt idx="8">
                  <c:v>109.19450340744051</c:v>
                </c:pt>
                <c:pt idx="9">
                  <c:v>5.3011973735032827</c:v>
                </c:pt>
                <c:pt idx="10">
                  <c:v>8.2568805307284219</c:v>
                </c:pt>
                <c:pt idx="11">
                  <c:v>8.8739959289982266</c:v>
                </c:pt>
                <c:pt idx="12">
                  <c:v>69.176258684278238</c:v>
                </c:pt>
                <c:pt idx="13">
                  <c:v>5.4609947643979053</c:v>
                </c:pt>
                <c:pt idx="14">
                  <c:v>5.9670768029278678</c:v>
                </c:pt>
                <c:pt idx="15">
                  <c:v>11.458333333333334</c:v>
                </c:pt>
                <c:pt idx="16">
                  <c:v>13.794123105474791</c:v>
                </c:pt>
                <c:pt idx="17">
                  <c:v>8.7650123076923077</c:v>
                </c:pt>
                <c:pt idx="18">
                  <c:v>3.728271681802243</c:v>
                </c:pt>
                <c:pt idx="19">
                  <c:v>18.972879972005131</c:v>
                </c:pt>
                <c:pt idx="20">
                  <c:v>57.091912408759121</c:v>
                </c:pt>
                <c:pt idx="21">
                  <c:v>14.651476808006215</c:v>
                </c:pt>
                <c:pt idx="22">
                  <c:v>1.3689090909090909</c:v>
                </c:pt>
                <c:pt idx="23">
                  <c:v>6.9938865856229357</c:v>
                </c:pt>
                <c:pt idx="24">
                  <c:v>6.1235316615917119</c:v>
                </c:pt>
                <c:pt idx="25">
                  <c:v>22.19621212121212</c:v>
                </c:pt>
                <c:pt idx="26">
                  <c:v>7.8953157894736838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99-44DB-B2E5-471C16FB9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9163672"/>
        <c:axId val="2130007720"/>
      </c:scatterChart>
      <c:valAx>
        <c:axId val="-2139163672"/>
        <c:scaling>
          <c:logBase val="10"/>
          <c:orientation val="minMax"/>
          <c:min val="100"/>
        </c:scaling>
        <c:delete val="0"/>
        <c:axPos val="b"/>
        <c:majorGridlines>
          <c:spPr>
            <a:ln w="3175" cap="flat" cmpd="sng" algn="ctr">
              <a:gradFill flip="none" rotWithShape="1">
                <a:gsLst>
                  <a:gs pos="90000">
                    <a:schemeClr val="bg2">
                      <a:lumMod val="90000"/>
                    </a:schemeClr>
                  </a:gs>
                  <a:gs pos="16000">
                    <a:schemeClr val="accent1">
                      <a:lumMod val="0"/>
                      <a:lumOff val="100000"/>
                    </a:schemeClr>
                  </a:gs>
                  <a:gs pos="100000">
                    <a:schemeClr val="tx1">
                      <a:lumMod val="50000"/>
                      <a:lumOff val="50000"/>
                    </a:schemeClr>
                  </a:gs>
                </a:gsLst>
                <a:lin ang="2700000" scaled="1"/>
                <a:tileRect/>
              </a:gra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#,##0" sourceLinked="0"/>
        <c:majorTickMark val="cross"/>
        <c:minorTickMark val="in"/>
        <c:tickLblPos val="nextTo"/>
        <c:spPr>
          <a:noFill/>
          <a:ln w="31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/>
          <a:lstStyle/>
          <a:p>
            <a:pPr>
              <a:defRPr/>
            </a:pPr>
            <a:endParaRPr lang="en-US"/>
          </a:p>
        </c:txPr>
        <c:crossAx val="2130007720"/>
        <c:crossesAt val="0.1"/>
        <c:crossBetween val="midCat"/>
        <c:majorUnit val="10"/>
        <c:minorUnit val="10"/>
      </c:valAx>
      <c:valAx>
        <c:axId val="2130007720"/>
        <c:scaling>
          <c:logBase val="10"/>
          <c:orientation val="minMax"/>
        </c:scaling>
        <c:delete val="0"/>
        <c:axPos val="r"/>
        <c:majorGridlines>
          <c:spPr>
            <a:ln w="3175" cap="flat" cmpd="sng" algn="ctr">
              <a:gradFill flip="none" rotWithShape="1">
                <a:gsLst>
                  <a:gs pos="18000">
                    <a:schemeClr val="bg1"/>
                  </a:gs>
                  <a:gs pos="90000">
                    <a:schemeClr val="bg2">
                      <a:lumMod val="90000"/>
                    </a:schemeClr>
                  </a:gs>
                  <a:gs pos="100000">
                    <a:schemeClr val="tx1">
                      <a:lumMod val="50000"/>
                      <a:lumOff val="50000"/>
                    </a:schemeClr>
                  </a:gs>
                </a:gsLst>
                <a:lin ang="2700000" scaled="1"/>
                <a:tileRect/>
              </a:gra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cross"/>
        <c:minorTickMark val="in"/>
        <c:tickLblPos val="nextTo"/>
        <c:spPr>
          <a:noFill/>
          <a:ln w="6350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-2139163672"/>
        <c:crosses val="max"/>
        <c:crossBetween val="midCat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3.0842230130486401E-2"/>
          <c:y val="6.21936703073043E-2"/>
          <c:w val="0.34990239209422702"/>
          <c:h val="0.111116048939379"/>
        </c:manualLayout>
      </c:layout>
      <c:overlay val="1"/>
      <c:spPr>
        <a:noFill/>
        <a:ln>
          <a:solidFill>
            <a:schemeClr val="bg1">
              <a:lumMod val="75000"/>
            </a:schemeClr>
          </a:solidFill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558799</xdr:colOff>
      <xdr:row>19</xdr:row>
      <xdr:rowOff>190500</xdr:rowOff>
    </xdr:from>
    <xdr:to>
      <xdr:col>13</xdr:col>
      <xdr:colOff>558800</xdr:colOff>
      <xdr:row>21</xdr:row>
      <xdr:rowOff>3176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609600</xdr:colOff>
      <xdr:row>0</xdr:row>
      <xdr:rowOff>101600</xdr:rowOff>
    </xdr:from>
    <xdr:to>
      <xdr:col>14</xdr:col>
      <xdr:colOff>76200</xdr:colOff>
      <xdr:row>16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11</xdr:col>
      <xdr:colOff>454907</xdr:colOff>
      <xdr:row>0</xdr:row>
      <xdr:rowOff>347541</xdr:rowOff>
    </xdr:from>
    <xdr:ext cx="1159624" cy="369332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7020807" y="347541"/>
          <a:ext cx="1159624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en-US" sz="900" b="1" i="1">
              <a:solidFill>
                <a:schemeClr val="tx1"/>
              </a:solidFill>
            </a:rPr>
            <a:t>Water Efficiency</a:t>
          </a:r>
          <a:br>
            <a:rPr lang="en-US" sz="900" b="1" i="1">
              <a:solidFill>
                <a:schemeClr val="tx1"/>
              </a:solidFill>
            </a:rPr>
          </a:br>
          <a:r>
            <a:rPr lang="en-US" sz="900" b="0" i="1">
              <a:solidFill>
                <a:schemeClr val="tx1"/>
              </a:solidFill>
            </a:rPr>
            <a:t>(</a:t>
          </a:r>
          <a:r>
            <a:rPr lang="en-US" sz="900" b="0" i="1">
              <a:solidFill>
                <a:schemeClr val="tx1"/>
              </a:solidFill>
              <a:latin typeface="Helvetica"/>
              <a:cs typeface="Helvetica"/>
            </a:rPr>
            <a:t>gallons</a:t>
          </a:r>
          <a:r>
            <a:rPr lang="en-US" sz="900" b="0" i="1">
              <a:solidFill>
                <a:schemeClr val="tx1"/>
              </a:solidFill>
            </a:rPr>
            <a:t>/case)</a:t>
          </a:r>
        </a:p>
      </xdr:txBody>
    </xdr:sp>
    <xdr:clientData/>
  </xdr:oneCellAnchor>
  <xdr:oneCellAnchor>
    <xdr:from>
      <xdr:col>6</xdr:col>
      <xdr:colOff>133196</xdr:colOff>
      <xdr:row>13</xdr:row>
      <xdr:rowOff>53974</xdr:rowOff>
    </xdr:from>
    <xdr:ext cx="1301904" cy="369332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524096" y="2974974"/>
          <a:ext cx="1301904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en-US" sz="900" b="1" i="1">
              <a:solidFill>
                <a:schemeClr val="tx1"/>
              </a:solidFill>
            </a:rPr>
            <a:t>Annual Production</a:t>
          </a:r>
          <a:br>
            <a:rPr lang="en-US" sz="900" b="1" i="1">
              <a:solidFill>
                <a:schemeClr val="tx1"/>
              </a:solidFill>
            </a:rPr>
          </a:br>
          <a:r>
            <a:rPr lang="en-US" sz="900" b="0" i="1">
              <a:solidFill>
                <a:schemeClr val="tx1"/>
              </a:solidFill>
            </a:rPr>
            <a:t>(cases)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O25"/>
  <sheetViews>
    <sheetView showGridLines="0" showRowColHeaders="0" tabSelected="1" showRuler="0" workbookViewId="0">
      <selection activeCell="D4" sqref="D4:E4"/>
    </sheetView>
  </sheetViews>
  <sheetFormatPr baseColWidth="10" defaultColWidth="9.33203125" defaultRowHeight="15" x14ac:dyDescent="0.2"/>
  <cols>
    <col min="1" max="1" width="3" customWidth="1"/>
    <col min="2" max="2" width="8.1640625" customWidth="1"/>
    <col min="3" max="3" width="8.33203125" customWidth="1"/>
    <col min="4" max="4" width="9" customWidth="1"/>
    <col min="5" max="14" width="8.33203125" customWidth="1"/>
    <col min="15" max="15" width="2.1640625" customWidth="1"/>
  </cols>
  <sheetData>
    <row r="1" spans="1:14" ht="36" customHeight="1" x14ac:dyDescent="0.25">
      <c r="A1" s="2" t="s">
        <v>10</v>
      </c>
      <c r="L1" s="32"/>
      <c r="M1" s="32"/>
      <c r="N1" s="32"/>
    </row>
    <row r="2" spans="1:14" ht="18" customHeight="1" x14ac:dyDescent="0.2">
      <c r="A2" s="3"/>
      <c r="B2" s="4" t="s">
        <v>11</v>
      </c>
    </row>
    <row r="3" spans="1:14" ht="18" customHeight="1" x14ac:dyDescent="0.25">
      <c r="B3" s="3"/>
      <c r="M3" s="5"/>
    </row>
    <row r="4" spans="1:14" s="13" customFormat="1" ht="18" customHeight="1" x14ac:dyDescent="0.2">
      <c r="B4" s="14" t="s">
        <v>32</v>
      </c>
      <c r="D4" s="23"/>
      <c r="E4" s="24"/>
      <c r="F4" s="15"/>
      <c r="G4" s="15"/>
      <c r="H4" s="15"/>
      <c r="I4" s="15"/>
      <c r="J4" s="15"/>
      <c r="K4" s="15"/>
      <c r="L4" s="15"/>
      <c r="M4" s="15"/>
      <c r="N4" s="15"/>
    </row>
    <row r="5" spans="1:14" s="13" customFormat="1" ht="7" customHeight="1" x14ac:dyDescent="0.2">
      <c r="B5" s="14"/>
      <c r="D5" s="16"/>
      <c r="E5" s="16"/>
      <c r="F5" s="15"/>
      <c r="G5" s="15"/>
      <c r="H5" s="15"/>
      <c r="I5" s="15"/>
      <c r="J5" s="15"/>
      <c r="K5" s="15"/>
      <c r="L5" s="15"/>
      <c r="M5" s="15"/>
      <c r="N5" s="15"/>
    </row>
    <row r="6" spans="1:14" s="13" customFormat="1" ht="18" customHeight="1" x14ac:dyDescent="0.2">
      <c r="B6" s="14" t="s">
        <v>12</v>
      </c>
      <c r="D6" s="23"/>
      <c r="E6" s="24"/>
      <c r="F6" s="17"/>
      <c r="G6" s="18"/>
      <c r="H6" s="18"/>
      <c r="I6" s="18"/>
      <c r="J6" s="18"/>
      <c r="K6" s="18"/>
      <c r="L6" s="18"/>
      <c r="M6" s="18"/>
      <c r="N6" s="18"/>
    </row>
    <row r="7" spans="1:14" s="13" customFormat="1" ht="7" customHeight="1" x14ac:dyDescent="0.2">
      <c r="B7" s="14"/>
      <c r="D7" s="16"/>
      <c r="E7" s="16"/>
      <c r="F7" s="15"/>
      <c r="G7" s="15"/>
      <c r="H7" s="15"/>
      <c r="I7" s="15"/>
      <c r="J7" s="15"/>
      <c r="K7" s="15"/>
      <c r="L7" s="15"/>
      <c r="M7" s="15"/>
      <c r="N7" s="15"/>
    </row>
    <row r="8" spans="1:14" s="13" customFormat="1" ht="18" customHeight="1" x14ac:dyDescent="0.2">
      <c r="B8" s="14" t="s">
        <v>13</v>
      </c>
      <c r="D8" s="25">
        <v>5000</v>
      </c>
      <c r="E8" s="24"/>
      <c r="F8" s="18"/>
      <c r="G8" s="18"/>
      <c r="H8" s="18"/>
      <c r="I8" s="18"/>
      <c r="J8" s="18"/>
      <c r="K8" s="18"/>
      <c r="L8" s="18"/>
      <c r="M8" s="18"/>
      <c r="N8" s="18"/>
    </row>
    <row r="9" spans="1:14" ht="18" customHeight="1" x14ac:dyDescent="0.2"/>
    <row r="10" spans="1:14" ht="18" customHeight="1" x14ac:dyDescent="0.2">
      <c r="B10" s="6" t="s">
        <v>9</v>
      </c>
      <c r="C10" s="6"/>
      <c r="D10" s="6"/>
    </row>
    <row r="11" spans="1:14" ht="18" customHeight="1" x14ac:dyDescent="0.2">
      <c r="B11" t="s">
        <v>3</v>
      </c>
      <c r="D11" s="7">
        <f>SUM(C22:N22)</f>
        <v>0</v>
      </c>
    </row>
    <row r="12" spans="1:14" ht="18" customHeight="1" x14ac:dyDescent="0.2">
      <c r="B12" t="s">
        <v>1</v>
      </c>
      <c r="D12">
        <f>IF(D8=0,0,SUM(C22:N22)/D8)</f>
        <v>0</v>
      </c>
    </row>
    <row r="13" spans="1:14" ht="18" customHeight="1" x14ac:dyDescent="0.2">
      <c r="B13" s="8"/>
    </row>
    <row r="14" spans="1:14" ht="18" customHeight="1" x14ac:dyDescent="0.2">
      <c r="B14" s="6" t="s">
        <v>4</v>
      </c>
      <c r="C14" s="6"/>
      <c r="D14" s="6"/>
    </row>
    <row r="15" spans="1:14" ht="18" customHeight="1" x14ac:dyDescent="0.2">
      <c r="B15" t="s">
        <v>2</v>
      </c>
      <c r="C15" s="9">
        <f>IF(D8&lt;&gt;0,1-PERCENTRANK('Admin Panel'!B2:B30,'Water Use Report'!D8)," ")</f>
        <v>0.88900000000000001</v>
      </c>
      <c r="D15" t="s">
        <v>8</v>
      </c>
    </row>
    <row r="16" spans="1:14" ht="18" customHeight="1" x14ac:dyDescent="0.2">
      <c r="B16" t="s">
        <v>0</v>
      </c>
      <c r="C16" s="9" t="str">
        <f>IF(D11&lt;&gt;0,1-PERCENTRANK('Admin Panel'!C2:C30,'Water Use Report'!D11)," ")</f>
        <v xml:space="preserve"> </v>
      </c>
      <c r="D16" t="s">
        <v>5</v>
      </c>
    </row>
    <row r="17" spans="1:15" ht="18" customHeight="1" x14ac:dyDescent="0.2">
      <c r="B17" t="s">
        <v>7</v>
      </c>
      <c r="C17" s="9" t="str">
        <f>IF(D12=0," ",1-PERCENTRANK('Admin Panel'!D2:E30,'Water Use Report'!D12))</f>
        <v xml:space="preserve"> </v>
      </c>
      <c r="D17" t="s">
        <v>6</v>
      </c>
    </row>
    <row r="18" spans="1:15" ht="7" customHeight="1" x14ac:dyDescent="0.2"/>
    <row r="19" spans="1:15" s="20" customFormat="1" ht="14" customHeight="1" x14ac:dyDescent="0.15">
      <c r="B19" s="20" t="s">
        <v>34</v>
      </c>
    </row>
    <row r="20" spans="1:15" ht="65" customHeight="1" x14ac:dyDescent="0.2">
      <c r="N20" s="10"/>
    </row>
    <row r="21" spans="1:15" ht="18" customHeight="1" x14ac:dyDescent="0.2">
      <c r="C21" s="11" t="s">
        <v>15</v>
      </c>
      <c r="D21" s="11" t="s">
        <v>16</v>
      </c>
      <c r="E21" s="11" t="s">
        <v>17</v>
      </c>
      <c r="F21" s="11" t="s">
        <v>18</v>
      </c>
      <c r="G21" s="11" t="s">
        <v>19</v>
      </c>
      <c r="H21" s="11" t="s">
        <v>20</v>
      </c>
      <c r="I21" s="11" t="s">
        <v>21</v>
      </c>
      <c r="J21" s="11" t="s">
        <v>22</v>
      </c>
      <c r="K21" s="11" t="s">
        <v>23</v>
      </c>
      <c r="L21" s="11" t="s">
        <v>24</v>
      </c>
      <c r="M21" s="11" t="s">
        <v>25</v>
      </c>
      <c r="N21" s="11" t="s">
        <v>26</v>
      </c>
    </row>
    <row r="22" spans="1:15" s="13" customFormat="1" ht="18" customHeight="1" x14ac:dyDescent="0.2">
      <c r="B22" s="14" t="s">
        <v>14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34"/>
      <c r="O22" s="19"/>
    </row>
    <row r="23" spans="1:15" s="13" customFormat="1" ht="7" customHeight="1" x14ac:dyDescent="0.2">
      <c r="B23" s="14"/>
      <c r="D23" s="16"/>
      <c r="E23" s="16"/>
      <c r="F23" s="15"/>
      <c r="G23" s="15"/>
      <c r="H23" s="15"/>
      <c r="I23" s="15"/>
      <c r="J23" s="15"/>
      <c r="K23" s="15"/>
      <c r="L23" s="15"/>
      <c r="M23" s="15"/>
      <c r="N23" s="15"/>
    </row>
    <row r="24" spans="1:15" ht="18" customHeight="1" x14ac:dyDescent="0.2">
      <c r="B24" s="14" t="s">
        <v>33</v>
      </c>
      <c r="C24" s="26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8"/>
    </row>
    <row r="25" spans="1:15" ht="18" customHeight="1" x14ac:dyDescent="0.2">
      <c r="A25" s="12"/>
      <c r="B25" s="12"/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1"/>
    </row>
  </sheetData>
  <sheetProtection algorithmName="SHA-512" hashValue="xACbL71mugEmsS/sRWWMdOmXDvVQ1gUhvnw8v6JGUiSCjMvxBgC4gfFwUXqRyF3BBOPQi8sTfUz7hbyFHfikHQ==" saltValue="f9RkXv5CW9fFufcJXb/zEQ==" spinCount="100000" sheet="1" objects="1" scenarios="1"/>
  <mergeCells count="5">
    <mergeCell ref="D4:E4"/>
    <mergeCell ref="D6:E6"/>
    <mergeCell ref="D8:E8"/>
    <mergeCell ref="C24:N25"/>
    <mergeCell ref="L1:N1"/>
  </mergeCells>
  <phoneticPr fontId="4" type="noConversion"/>
  <dataValidations count="2">
    <dataValidation type="decimal" allowBlank="1" showInputMessage="1" showErrorMessage="1" error="Enter numeric values only." prompt="Enter numeric values only" sqref="C22:N22" xr:uid="{00000000-0002-0000-0000-000000000000}">
      <formula1>0</formula1>
      <formula2>1E+25</formula2>
    </dataValidation>
    <dataValidation type="decimal" allowBlank="1" showInputMessage="1" showErrorMessage="1" error="Enter numeric values only." prompt="Include bulk wine purchased or sold. Enter numeric values only." sqref="D8" xr:uid="{00000000-0002-0000-0000-000001000000}">
      <formula1>0</formula1>
      <formula2>1E+25</formula2>
    </dataValidation>
  </dataValidations>
  <pageMargins left="0.7" right="0.7" top="1" bottom="1" header="0.5" footer="0.5"/>
  <pageSetup orientation="landscape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5"/>
  <sheetViews>
    <sheetView showGridLines="0" showRuler="0" topLeftCell="A11" workbookViewId="0">
      <selection activeCell="C31" sqref="C31"/>
    </sheetView>
  </sheetViews>
  <sheetFormatPr baseColWidth="10" defaultColWidth="8.83203125" defaultRowHeight="18" customHeight="1" x14ac:dyDescent="0.2"/>
  <cols>
    <col min="1" max="4" width="19.1640625" customWidth="1"/>
  </cols>
  <sheetData>
    <row r="1" spans="1:4" ht="18" customHeight="1" x14ac:dyDescent="0.2">
      <c r="B1" t="s">
        <v>28</v>
      </c>
      <c r="C1" t="s">
        <v>29</v>
      </c>
      <c r="D1" t="s">
        <v>30</v>
      </c>
    </row>
    <row r="2" spans="1:4" ht="18" customHeight="1" x14ac:dyDescent="0.2">
      <c r="A2" s="1" t="s">
        <v>27</v>
      </c>
      <c r="B2" s="1">
        <f>'Water Use Report'!D8</f>
        <v>5000</v>
      </c>
      <c r="C2" s="1">
        <f>'Water Use Report'!D11</f>
        <v>0</v>
      </c>
      <c r="D2" s="1">
        <f>'Water Use Report'!D12</f>
        <v>0</v>
      </c>
    </row>
    <row r="3" spans="1:4" ht="18" customHeight="1" x14ac:dyDescent="0.2">
      <c r="A3" t="s">
        <v>31</v>
      </c>
      <c r="B3" s="22">
        <v>25893</v>
      </c>
      <c r="C3">
        <v>649500</v>
      </c>
      <c r="D3">
        <f>C3/B3</f>
        <v>25.08399953655428</v>
      </c>
    </row>
    <row r="4" spans="1:4" ht="18" customHeight="1" x14ac:dyDescent="0.2">
      <c r="B4" s="22">
        <v>1480</v>
      </c>
      <c r="C4">
        <v>3233</v>
      </c>
      <c r="D4">
        <f t="shared" ref="D4:D35" si="0">C4/B4</f>
        <v>2.1844594594594593</v>
      </c>
    </row>
    <row r="5" spans="1:4" ht="18" customHeight="1" x14ac:dyDescent="0.2">
      <c r="B5" s="22">
        <v>124000</v>
      </c>
      <c r="C5">
        <v>799296</v>
      </c>
      <c r="D5">
        <f t="shared" si="0"/>
        <v>6.4459354838709677</v>
      </c>
    </row>
    <row r="6" spans="1:4" ht="18" customHeight="1" x14ac:dyDescent="0.2">
      <c r="B6" s="22">
        <v>28413</v>
      </c>
      <c r="C6">
        <v>243278</v>
      </c>
      <c r="D6">
        <f t="shared" si="0"/>
        <v>8.5622074402562216</v>
      </c>
    </row>
    <row r="7" spans="1:4" ht="18" customHeight="1" x14ac:dyDescent="0.2">
      <c r="B7" s="22">
        <v>12933</v>
      </c>
      <c r="C7">
        <v>283100</v>
      </c>
      <c r="D7">
        <f t="shared" si="0"/>
        <v>21.889739426273874</v>
      </c>
    </row>
    <row r="8" spans="1:4" ht="18" customHeight="1" x14ac:dyDescent="0.2">
      <c r="B8" s="22">
        <v>313483</v>
      </c>
      <c r="C8">
        <v>2109787</v>
      </c>
      <c r="D8">
        <f t="shared" si="0"/>
        <v>6.7301480463055414</v>
      </c>
    </row>
    <row r="9" spans="1:4" ht="18" customHeight="1" x14ac:dyDescent="0.2">
      <c r="B9" s="22">
        <v>30367</v>
      </c>
      <c r="C9">
        <v>1535300</v>
      </c>
      <c r="D9">
        <f t="shared" si="0"/>
        <v>50.558171699542264</v>
      </c>
    </row>
    <row r="10" spans="1:4" ht="18" customHeight="1" x14ac:dyDescent="0.2">
      <c r="B10" s="22">
        <v>2977</v>
      </c>
      <c r="C10">
        <v>59570</v>
      </c>
      <c r="D10">
        <f t="shared" si="0"/>
        <v>20.010077258985557</v>
      </c>
    </row>
    <row r="11" spans="1:4" ht="18" customHeight="1" x14ac:dyDescent="0.2">
      <c r="B11" s="22">
        <v>35804</v>
      </c>
      <c r="C11">
        <v>3909600</v>
      </c>
      <c r="D11">
        <f t="shared" si="0"/>
        <v>109.19450340744051</v>
      </c>
    </row>
    <row r="12" spans="1:4" ht="18" customHeight="1" x14ac:dyDescent="0.2">
      <c r="B12" s="22">
        <v>12945</v>
      </c>
      <c r="C12">
        <v>68624</v>
      </c>
      <c r="D12">
        <f t="shared" si="0"/>
        <v>5.3011973735032827</v>
      </c>
    </row>
    <row r="13" spans="1:4" ht="18" customHeight="1" x14ac:dyDescent="0.2">
      <c r="B13" s="22">
        <v>180582</v>
      </c>
      <c r="C13">
        <v>1491044</v>
      </c>
      <c r="D13">
        <f t="shared" si="0"/>
        <v>8.2568805307284219</v>
      </c>
    </row>
    <row r="14" spans="1:4" ht="18" customHeight="1" x14ac:dyDescent="0.2">
      <c r="B14" s="22">
        <v>91378</v>
      </c>
      <c r="C14">
        <v>810888</v>
      </c>
      <c r="D14">
        <f t="shared" si="0"/>
        <v>8.8739959289982266</v>
      </c>
    </row>
    <row r="15" spans="1:4" ht="18" customHeight="1" x14ac:dyDescent="0.2">
      <c r="B15" s="22">
        <v>11659</v>
      </c>
      <c r="C15">
        <v>806526</v>
      </c>
      <c r="D15">
        <f t="shared" si="0"/>
        <v>69.176258684278238</v>
      </c>
    </row>
    <row r="16" spans="1:4" ht="18" customHeight="1" x14ac:dyDescent="0.2">
      <c r="B16" s="22">
        <v>72580</v>
      </c>
      <c r="C16">
        <v>396359</v>
      </c>
      <c r="D16">
        <f t="shared" si="0"/>
        <v>5.4609947643979053</v>
      </c>
    </row>
    <row r="17" spans="2:4" ht="18" customHeight="1" x14ac:dyDescent="0.2">
      <c r="B17" s="22">
        <v>261214</v>
      </c>
      <c r="C17">
        <v>1558684</v>
      </c>
      <c r="D17">
        <f t="shared" si="0"/>
        <v>5.9670768029278678</v>
      </c>
    </row>
    <row r="18" spans="2:4" ht="18" customHeight="1" x14ac:dyDescent="0.2">
      <c r="B18" s="22">
        <v>2400</v>
      </c>
      <c r="C18">
        <v>27500</v>
      </c>
      <c r="D18">
        <f t="shared" si="0"/>
        <v>11.458333333333334</v>
      </c>
    </row>
    <row r="19" spans="2:4" ht="18" customHeight="1" x14ac:dyDescent="0.2">
      <c r="B19" s="22">
        <v>16165</v>
      </c>
      <c r="C19">
        <v>222982</v>
      </c>
      <c r="D19">
        <f t="shared" si="0"/>
        <v>13.794123105474791</v>
      </c>
    </row>
    <row r="20" spans="2:4" ht="18" customHeight="1" x14ac:dyDescent="0.2">
      <c r="B20" s="22">
        <v>325000</v>
      </c>
      <c r="C20">
        <v>2848629</v>
      </c>
      <c r="D20">
        <f t="shared" si="0"/>
        <v>8.7650123076923077</v>
      </c>
    </row>
    <row r="21" spans="2:4" ht="18" customHeight="1" x14ac:dyDescent="0.2">
      <c r="B21" s="22">
        <v>279474</v>
      </c>
      <c r="C21">
        <v>1041955</v>
      </c>
      <c r="D21">
        <f t="shared" si="0"/>
        <v>3.728271681802243</v>
      </c>
    </row>
    <row r="22" spans="2:4" ht="18" customHeight="1" x14ac:dyDescent="0.2">
      <c r="B22" s="22">
        <v>17146</v>
      </c>
      <c r="C22">
        <v>325309</v>
      </c>
      <c r="D22">
        <f t="shared" si="0"/>
        <v>18.972879972005131</v>
      </c>
    </row>
    <row r="23" spans="2:4" ht="18" customHeight="1" x14ac:dyDescent="0.2">
      <c r="B23" s="22">
        <v>17125</v>
      </c>
      <c r="C23">
        <v>977699</v>
      </c>
      <c r="D23">
        <f t="shared" si="0"/>
        <v>57.091912408759121</v>
      </c>
    </row>
    <row r="24" spans="2:4" ht="18" customHeight="1" x14ac:dyDescent="0.2">
      <c r="B24" s="22">
        <v>400289</v>
      </c>
      <c r="C24">
        <v>5864825</v>
      </c>
      <c r="D24">
        <f t="shared" si="0"/>
        <v>14.651476808006215</v>
      </c>
    </row>
    <row r="25" spans="2:4" ht="18" customHeight="1" x14ac:dyDescent="0.2">
      <c r="B25" s="22">
        <v>11000</v>
      </c>
      <c r="C25">
        <v>15058</v>
      </c>
      <c r="D25">
        <f t="shared" si="0"/>
        <v>1.3689090909090909</v>
      </c>
    </row>
    <row r="26" spans="2:4" ht="18" customHeight="1" x14ac:dyDescent="0.2">
      <c r="B26" s="22">
        <v>14231</v>
      </c>
      <c r="C26">
        <v>99530</v>
      </c>
      <c r="D26">
        <f t="shared" si="0"/>
        <v>6.9938865856229357</v>
      </c>
    </row>
    <row r="27" spans="2:4" ht="18" customHeight="1" x14ac:dyDescent="0.2">
      <c r="B27" s="22">
        <v>473239</v>
      </c>
      <c r="C27">
        <v>2897894</v>
      </c>
      <c r="D27">
        <f t="shared" si="0"/>
        <v>6.1235316615917119</v>
      </c>
    </row>
    <row r="28" spans="2:4" ht="18" customHeight="1" x14ac:dyDescent="0.2">
      <c r="B28" s="22">
        <v>6600</v>
      </c>
      <c r="C28">
        <v>146495</v>
      </c>
      <c r="D28">
        <f t="shared" si="0"/>
        <v>22.19621212121212</v>
      </c>
    </row>
    <row r="29" spans="2:4" ht="18" customHeight="1" x14ac:dyDescent="0.2">
      <c r="B29" s="22">
        <v>19000</v>
      </c>
      <c r="C29">
        <v>150011</v>
      </c>
      <c r="D29">
        <f t="shared" si="0"/>
        <v>7.8953157894736838</v>
      </c>
    </row>
    <row r="30" spans="2:4" ht="18" customHeight="1" x14ac:dyDescent="0.2">
      <c r="B30" s="22"/>
    </row>
    <row r="31" spans="2:4" ht="18" customHeight="1" x14ac:dyDescent="0.2">
      <c r="B31" s="22"/>
      <c r="C31" s="33">
        <f>SUM(C3:C29)</f>
        <v>29342676</v>
      </c>
      <c r="D31">
        <f>MEDIAN(D3:D29)</f>
        <v>8.7650123076923077</v>
      </c>
    </row>
    <row r="32" spans="2:4" ht="18" customHeight="1" x14ac:dyDescent="0.2">
      <c r="B32" s="22"/>
    </row>
    <row r="33" spans="2:2" ht="18" customHeight="1" x14ac:dyDescent="0.2">
      <c r="B33" s="22"/>
    </row>
    <row r="34" spans="2:2" ht="18" customHeight="1" x14ac:dyDescent="0.2">
      <c r="B34" s="22"/>
    </row>
    <row r="35" spans="2:2" ht="18" customHeight="1" x14ac:dyDescent="0.2">
      <c r="B35" s="22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Water Use Report</vt:lpstr>
      <vt:lpstr>Admin Panel</vt:lpstr>
      <vt:lpstr>'Water Use Report'!Print_Area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Abby Cullinan</dc:creator>
  <cp:lastModifiedBy>Christopher Serra</cp:lastModifiedBy>
  <cp:lastPrinted>2015-01-15T20:44:43Z</cp:lastPrinted>
  <dcterms:created xsi:type="dcterms:W3CDTF">2014-03-09T19:47:14Z</dcterms:created>
  <dcterms:modified xsi:type="dcterms:W3CDTF">2025-02-27T20:36:04Z</dcterms:modified>
</cp:coreProperties>
</file>