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workbookProtection workbookPassword="C3F2" lockStructure="1"/>
  <bookViews>
    <workbookView xWindow="560" yWindow="560" windowWidth="25040" windowHeight="13300" tabRatio="500"/>
  </bookViews>
  <sheets>
    <sheet name="Materials Use Report" sheetId="1" r:id="rId1"/>
    <sheet name="Admin Panel" sheetId="2" state="hidden" r:id="rId2"/>
  </sheets>
  <definedNames>
    <definedName name="_xlnm.Print_Area" localSheetId="0">'Materials Use Report'!$A$1:$G$24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1" l="1"/>
  <c r="F13" i="1"/>
  <c r="E14" i="1"/>
  <c r="F14" i="1"/>
  <c r="E15" i="1"/>
  <c r="F15" i="1"/>
  <c r="E16" i="1"/>
  <c r="F16" i="1"/>
  <c r="E17" i="1"/>
  <c r="F17" i="1"/>
  <c r="E21" i="1"/>
  <c r="F21" i="1"/>
  <c r="E22" i="1"/>
  <c r="F22" i="1"/>
  <c r="E23" i="1"/>
  <c r="F23" i="1"/>
  <c r="F25" i="1"/>
  <c r="G2" i="1"/>
  <c r="E25" i="1"/>
  <c r="E5" i="2"/>
  <c r="E6" i="2"/>
  <c r="E7" i="2"/>
  <c r="E8" i="2"/>
  <c r="E9" i="2"/>
  <c r="E10" i="2"/>
  <c r="E11" i="2"/>
  <c r="E4" i="2"/>
</calcChain>
</file>

<file path=xl/sharedStrings.xml><?xml version="1.0" encoding="utf-8"?>
<sst xmlns="http://schemas.openxmlformats.org/spreadsheetml/2006/main" count="54" uniqueCount="41">
  <si>
    <t>Carbon dioxide</t>
  </si>
  <si>
    <t>Copper sulfate</t>
  </si>
  <si>
    <t>Diatomaceous earth</t>
  </si>
  <si>
    <t>Dimethyl dicarbonate</t>
  </si>
  <si>
    <t>Sodium carbonate peroxohydrate (or similar basic cleaning agents, i.e. Sodium Metasilicate [Metso-20])</t>
  </si>
  <si>
    <t>Sodium hydroxide</t>
  </si>
  <si>
    <t>Potassium (or Sodium) metabisulfite</t>
  </si>
  <si>
    <t>g</t>
  </si>
  <si>
    <t>lbs</t>
  </si>
  <si>
    <t>Caustic soda, NaOH, lye</t>
  </si>
  <si>
    <t>MATERIAL</t>
  </si>
  <si>
    <t>USAGE</t>
  </si>
  <si>
    <t>UNIT</t>
  </si>
  <si>
    <t>OTHER NAMES, NOTES</t>
  </si>
  <si>
    <t>IMPACT RATING</t>
  </si>
  <si>
    <t>Pre-Use Impact Score</t>
  </si>
  <si>
    <t>Consumer Impact Score</t>
  </si>
  <si>
    <t>LIVE Impact Factor</t>
  </si>
  <si>
    <t>IRCHS</t>
  </si>
  <si>
    <r>
      <t xml:space="preserve">The </t>
    </r>
    <r>
      <rPr>
        <b/>
        <sz val="10"/>
        <color theme="1"/>
        <rFont val="Helvetica"/>
      </rPr>
      <t>LIVE Impact Factor</t>
    </r>
    <r>
      <rPr>
        <sz val="10"/>
        <color theme="1"/>
        <rFont val="Helvetica"/>
      </rPr>
      <t xml:space="preserve"> is calculated from scores reflecting (1) pre-use environmental, (2) worker, (3) post-use environmental, and (4) consumer impacts. The IRCHS is the Indiana Relative Chemical Hazard Score, and pertains to worker and post-use environmental impact. In order to weigh equally each area of impact (1-4), the IRCHS is multiplied by 2 in calculating an overall impact factor.
LIVE Impact Factor  =  Pre-Use Impact Score  +  2*IRCHS  +  Consumer Impact Score</t>
    </r>
  </si>
  <si>
    <t>Impact Scores and Factors</t>
  </si>
  <si>
    <t>Sulfur dioxide</t>
  </si>
  <si>
    <t>Conversion Factors</t>
  </si>
  <si>
    <t>grams to lbs</t>
  </si>
  <si>
    <t>Potassium (or sodium) metabisulfite</t>
  </si>
  <si>
    <t>PER CASE IMPACT RATING</t>
  </si>
  <si>
    <t>sodium percarbonate</t>
  </si>
  <si>
    <t>Peroxicarb, PCS, solid hydrogen peroxide, sodium carbonate hydrogen peroxide,</t>
  </si>
  <si>
    <t>REPORT YEAR</t>
  </si>
  <si>
    <t>CASE PRODUCTION</t>
  </si>
  <si>
    <t>REPORT NOTES</t>
  </si>
  <si>
    <t>LIVE Materials Use Report</t>
  </si>
  <si>
    <t>WINERY NAME</t>
  </si>
  <si>
    <t>LIVE-XW-01071401-A0</t>
  </si>
  <si>
    <r>
      <t>CO</t>
    </r>
    <r>
      <rPr>
        <vertAlign val="subscript"/>
        <sz val="10"/>
        <color theme="1"/>
        <rFont val="Calibri"/>
      </rPr>
      <t>2</t>
    </r>
    <r>
      <rPr>
        <sz val="10"/>
        <color theme="1"/>
        <rFont val="Calibri"/>
      </rPr>
      <t xml:space="preserve">, dry ice  |  </t>
    </r>
    <r>
      <rPr>
        <i/>
        <sz val="10"/>
        <color theme="1"/>
        <rFont val="Calibri"/>
      </rPr>
      <t>Do not record carbon dioxide captured from fermentation.</t>
    </r>
  </si>
  <si>
    <r>
      <t>CuSO</t>
    </r>
    <r>
      <rPr>
        <vertAlign val="subscript"/>
        <sz val="10"/>
        <color theme="1"/>
        <rFont val="Calibri"/>
      </rPr>
      <t>4</t>
    </r>
    <r>
      <rPr>
        <sz val="10"/>
        <color theme="1"/>
        <rFont val="Calibri"/>
      </rPr>
      <t xml:space="preserve">  |  </t>
    </r>
    <r>
      <rPr>
        <i/>
        <sz val="10"/>
        <color theme="1"/>
        <rFont val="Calibri"/>
      </rPr>
      <t>Record mass of copper sulfate, not copper.</t>
    </r>
  </si>
  <si>
    <r>
      <t xml:space="preserve">Celaton, diatomite, keiselgur  |  </t>
    </r>
    <r>
      <rPr>
        <i/>
        <sz val="10"/>
        <color theme="1"/>
        <rFont val="Calibri"/>
      </rPr>
      <t>Do not record DE in filter pads.</t>
    </r>
  </si>
  <si>
    <r>
      <t>C</t>
    </r>
    <r>
      <rPr>
        <vertAlign val="subscript"/>
        <sz val="10"/>
        <color theme="1"/>
        <rFont val="Calibri"/>
      </rPr>
      <t>4</t>
    </r>
    <r>
      <rPr>
        <sz val="10"/>
        <color theme="1"/>
        <rFont val="Calibri"/>
      </rPr>
      <t>H</t>
    </r>
    <r>
      <rPr>
        <vertAlign val="subscript"/>
        <sz val="10"/>
        <color theme="1"/>
        <rFont val="Calibri"/>
      </rPr>
      <t>6</t>
    </r>
    <r>
      <rPr>
        <sz val="10"/>
        <color theme="1"/>
        <rFont val="Calibri"/>
      </rPr>
      <t>O</t>
    </r>
    <r>
      <rPr>
        <vertAlign val="subscript"/>
        <sz val="10"/>
        <color theme="1"/>
        <rFont val="Calibri"/>
      </rPr>
      <t>5</t>
    </r>
    <r>
      <rPr>
        <sz val="10"/>
        <color theme="1"/>
        <rFont val="Calibri"/>
      </rPr>
      <t>, Velcorin, DMDC, methoxycarbonyl methyl carbonate, dicarbonic acid</t>
    </r>
  </si>
  <si>
    <r>
      <t>SO</t>
    </r>
    <r>
      <rPr>
        <vertAlign val="subscript"/>
        <sz val="10"/>
        <color theme="1"/>
        <rFont val="Calibri"/>
      </rPr>
      <t>2</t>
    </r>
    <r>
      <rPr>
        <sz val="10"/>
        <color theme="1"/>
        <rFont val="Calibri"/>
      </rPr>
      <t>, sulfurous anhydride, sulfur(IV) oxide</t>
    </r>
  </si>
  <si>
    <r>
      <t>K</t>
    </r>
    <r>
      <rPr>
        <vertAlign val="subscript"/>
        <sz val="10"/>
        <color theme="1"/>
        <rFont val="Calibri"/>
      </rPr>
      <t>2</t>
    </r>
    <r>
      <rPr>
        <sz val="10"/>
        <color theme="1"/>
        <rFont val="Calibri"/>
      </rPr>
      <t>S</t>
    </r>
    <r>
      <rPr>
        <vertAlign val="subscript"/>
        <sz val="10"/>
        <color theme="1"/>
        <rFont val="Calibri"/>
      </rPr>
      <t>2</t>
    </r>
    <r>
      <rPr>
        <sz val="10"/>
        <color theme="1"/>
        <rFont val="Calibri"/>
      </rPr>
      <t>O</t>
    </r>
    <r>
      <rPr>
        <vertAlign val="subscript"/>
        <sz val="10"/>
        <color theme="1"/>
        <rFont val="Calibri"/>
      </rPr>
      <t>5</t>
    </r>
    <r>
      <rPr>
        <sz val="10"/>
        <color theme="1"/>
        <rFont val="Calibri"/>
      </rPr>
      <t>, KMBS/Na</t>
    </r>
    <r>
      <rPr>
        <vertAlign val="subscript"/>
        <sz val="10"/>
        <color theme="1"/>
        <rFont val="Calibri"/>
      </rPr>
      <t>2</t>
    </r>
    <r>
      <rPr>
        <sz val="10"/>
        <color theme="1"/>
        <rFont val="Calibri"/>
      </rPr>
      <t>S</t>
    </r>
    <r>
      <rPr>
        <vertAlign val="subscript"/>
        <sz val="10"/>
        <color theme="1"/>
        <rFont val="Calibri"/>
      </rPr>
      <t>2</t>
    </r>
    <r>
      <rPr>
        <sz val="10"/>
        <color theme="1"/>
        <rFont val="Calibri"/>
      </rPr>
      <t>O</t>
    </r>
    <r>
      <rPr>
        <vertAlign val="subscript"/>
        <sz val="10"/>
        <color theme="1"/>
        <rFont val="Calibri"/>
      </rPr>
      <t>5</t>
    </r>
    <r>
      <rPr>
        <sz val="10"/>
        <color theme="1"/>
        <rFont val="Calibri"/>
      </rPr>
      <t>, NaMBS</t>
    </r>
  </si>
  <si>
    <r>
      <t xml:space="preserve">Enter winery data for fields labeled in </t>
    </r>
    <r>
      <rPr>
        <sz val="10"/>
        <color rgb="FFFF0000"/>
        <rFont val="Calibri"/>
      </rPr>
      <t>red</t>
    </r>
    <r>
      <rPr>
        <sz val="10"/>
        <color theme="1"/>
        <rFont val="Calibri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</si>
</sst>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Helvetica"/>
    </font>
    <font>
      <sz val="8"/>
      <name val="Helvetica"/>
    </font>
    <font>
      <u/>
      <sz val="11"/>
      <color theme="10"/>
      <name val="Helvetica"/>
    </font>
    <font>
      <u/>
      <sz val="11"/>
      <color theme="11"/>
      <name val="Helvetica"/>
    </font>
    <font>
      <sz val="10"/>
      <color theme="1"/>
      <name val="Helvetica"/>
    </font>
    <font>
      <b/>
      <sz val="10"/>
      <color theme="1"/>
      <name val="Helvetica"/>
    </font>
    <font>
      <i/>
      <sz val="10"/>
      <color theme="1"/>
      <name val="Helvetica"/>
    </font>
    <font>
      <sz val="10"/>
      <color theme="1"/>
      <name val="Calibri"/>
    </font>
    <font>
      <vertAlign val="subscript"/>
      <sz val="10"/>
      <color theme="1"/>
      <name val="Calibri"/>
    </font>
    <font>
      <i/>
      <sz val="10"/>
      <color theme="1"/>
      <name val="Calibri"/>
    </font>
    <font>
      <sz val="11"/>
      <color theme="1"/>
      <name val="Calibri"/>
    </font>
    <font>
      <sz val="9"/>
      <color rgb="FFFF0000"/>
      <name val="Calibri"/>
    </font>
    <font>
      <sz val="10.5"/>
      <color theme="1"/>
      <name val="Calibri"/>
    </font>
    <font>
      <sz val="9"/>
      <color theme="1"/>
      <name val="Calibri"/>
    </font>
    <font>
      <sz val="9"/>
      <color theme="8" tint="-0.249977111117893"/>
      <name val="Calibri"/>
    </font>
    <font>
      <b/>
      <sz val="18"/>
      <color rgb="FF267482"/>
      <name val="Calibri"/>
    </font>
    <font>
      <sz val="18"/>
      <color rgb="FF267482"/>
      <name val="Calibri"/>
    </font>
    <font>
      <sz val="10"/>
      <color rgb="FFFF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8" tint="0.79998168889431442"/>
      </left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/>
    <xf numFmtId="0" fontId="4" fillId="0" borderId="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center" wrapText="1" indent="1"/>
    </xf>
    <xf numFmtId="0" fontId="10" fillId="0" borderId="0" xfId="0" applyFont="1"/>
    <xf numFmtId="0" fontId="11" fillId="0" borderId="0" xfId="0" applyFont="1" applyAlignment="1">
      <alignment horizontal="left" vertical="center"/>
    </xf>
    <xf numFmtId="0" fontId="11" fillId="0" borderId="2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2" xfId="0" applyFont="1" applyBorder="1" applyAlignment="1">
      <alignment horizontal="left" wrapText="1" inden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2" borderId="3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7" fillId="2" borderId="4" xfId="0" applyFont="1" applyFill="1" applyBorder="1" applyAlignment="1" applyProtection="1">
      <alignment vertical="center"/>
      <protection locked="0"/>
    </xf>
    <xf numFmtId="0" fontId="7" fillId="0" borderId="0" xfId="0" applyFont="1" applyBorder="1"/>
    <xf numFmtId="0" fontId="7" fillId="0" borderId="0" xfId="0" applyFont="1" applyBorder="1" applyAlignment="1" applyProtection="1">
      <alignment vertical="center"/>
    </xf>
    <xf numFmtId="0" fontId="7" fillId="2" borderId="5" xfId="0" applyFont="1" applyFill="1" applyBorder="1" applyAlignment="1" applyProtection="1">
      <alignment vertical="center"/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7" fillId="0" borderId="0" xfId="0" applyFont="1"/>
    <xf numFmtId="0" fontId="7" fillId="0" borderId="7" xfId="0" applyFont="1" applyBorder="1" applyAlignment="1">
      <alignment vertical="center"/>
    </xf>
    <xf numFmtId="164" fontId="7" fillId="0" borderId="7" xfId="0" applyNumberFormat="1" applyFont="1" applyBorder="1" applyAlignment="1">
      <alignment vertical="center"/>
    </xf>
    <xf numFmtId="0" fontId="14" fillId="0" borderId="0" xfId="0" applyFont="1" applyAlignment="1">
      <alignment horizontal="right"/>
    </xf>
    <xf numFmtId="0" fontId="15" fillId="0" borderId="0" xfId="0" applyFont="1" applyAlignment="1"/>
    <xf numFmtId="0" fontId="10" fillId="0" borderId="0" xfId="0" applyFont="1" applyAlignment="1">
      <alignment vertical="center"/>
    </xf>
    <xf numFmtId="0" fontId="16" fillId="0" borderId="0" xfId="0" applyFont="1" applyAlignment="1">
      <alignment horizontal="right"/>
    </xf>
    <xf numFmtId="0" fontId="10" fillId="0" borderId="0" xfId="0" applyFont="1" applyAlignment="1">
      <alignment horizontal="left" indent="1"/>
    </xf>
    <xf numFmtId="0" fontId="12" fillId="0" borderId="9" xfId="0" applyFont="1" applyBorder="1" applyAlignment="1" applyProtection="1">
      <alignment horizontal="left" vertical="center"/>
    </xf>
    <xf numFmtId="0" fontId="10" fillId="0" borderId="0" xfId="0" applyFont="1" applyAlignment="1">
      <alignment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wrapText="1"/>
    </xf>
    <xf numFmtId="0" fontId="12" fillId="0" borderId="8" xfId="0" applyFont="1" applyBorder="1" applyAlignment="1" applyProtection="1">
      <alignment horizontal="left" vertical="center"/>
      <protection locked="0"/>
    </xf>
    <xf numFmtId="0" fontId="12" fillId="0" borderId="9" xfId="0" applyFont="1" applyBorder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1" fontId="12" fillId="0" borderId="8" xfId="0" applyNumberFormat="1" applyFont="1" applyBorder="1" applyAlignment="1" applyProtection="1">
      <alignment horizontal="left" vertical="center"/>
      <protection locked="0"/>
    </xf>
    <xf numFmtId="1" fontId="12" fillId="0" borderId="9" xfId="0" applyNumberFormat="1" applyFont="1" applyBorder="1" applyAlignment="1" applyProtection="1">
      <alignment horizontal="left" vertical="center"/>
      <protection locked="0"/>
    </xf>
    <xf numFmtId="1" fontId="12" fillId="0" borderId="10" xfId="0" applyNumberFormat="1" applyFont="1" applyBorder="1" applyAlignment="1" applyProtection="1">
      <alignment horizontal="left" vertical="center"/>
      <protection locked="0"/>
    </xf>
    <xf numFmtId="3" fontId="12" fillId="0" borderId="8" xfId="0" applyNumberFormat="1" applyFont="1" applyBorder="1" applyAlignment="1" applyProtection="1">
      <alignment horizontal="left" vertical="center"/>
      <protection locked="0"/>
    </xf>
    <xf numFmtId="3" fontId="12" fillId="0" borderId="9" xfId="0" applyNumberFormat="1" applyFont="1" applyBorder="1" applyAlignment="1" applyProtection="1">
      <alignment horizontal="left" vertical="center"/>
      <protection locked="0"/>
    </xf>
    <xf numFmtId="3" fontId="12" fillId="0" borderId="10" xfId="0" applyNumberFormat="1" applyFont="1" applyBorder="1" applyAlignment="1" applyProtection="1">
      <alignment horizontal="left" vertical="center"/>
      <protection locked="0"/>
    </xf>
    <xf numFmtId="0" fontId="12" fillId="0" borderId="8" xfId="0" applyFont="1" applyBorder="1" applyAlignment="1" applyProtection="1">
      <alignment horizontal="left" vertical="center" wrapText="1"/>
      <protection locked="0"/>
    </xf>
    <xf numFmtId="0" fontId="12" fillId="0" borderId="9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top" wrapText="1"/>
    </xf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 customBuilti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294424345605448"/>
          <c:y val="0.0234375"/>
          <c:w val="0.949611619493509"/>
          <c:h val="0.7590802479477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'Materials Use Report'!$B$13</c:f>
              <c:strCache>
                <c:ptCount val="1"/>
                <c:pt idx="0">
                  <c:v>Carbon dioxide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val>
            <c:numRef>
              <c:f>'Materials Use Report'!$F$13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'Materials Use Report'!$B$14</c:f>
              <c:strCache>
                <c:ptCount val="1"/>
                <c:pt idx="0">
                  <c:v>Copper sulfate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'Materials Use Report'!$F$14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'Materials Use Report'!$B$15</c:f>
              <c:strCache>
                <c:ptCount val="1"/>
                <c:pt idx="0">
                  <c:v>Diatomaceous earth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'Materials Use Report'!$F$15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'Materials Use Report'!$B$16</c:f>
              <c:strCache>
                <c:ptCount val="1"/>
                <c:pt idx="0">
                  <c:v>Dimethyl dicarbonate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'Materials Use Report'!$F$16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'Materials Use Report'!$B$17</c:f>
              <c:strCache>
                <c:ptCount val="1"/>
                <c:pt idx="0">
                  <c:v>Sodium carbonate peroxohydrate (or similar basic cleaning agents, i.e. Sodium Metasilicate [Metso-20])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'Materials Use Report'!$F$17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</c:ser>
        <c:ser>
          <c:idx val="5"/>
          <c:order val="5"/>
          <c:tx>
            <c:strRef>
              <c:f>'Materials Use Report'!$B$21</c:f>
              <c:strCache>
                <c:ptCount val="1"/>
                <c:pt idx="0">
                  <c:v>Sodium hydroxide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'Materials Use Report'!$F$21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</c:ser>
        <c:ser>
          <c:idx val="6"/>
          <c:order val="6"/>
          <c:tx>
            <c:strRef>
              <c:f>'Materials Use Report'!$B$22</c:f>
              <c:strCache>
                <c:ptCount val="1"/>
                <c:pt idx="0">
                  <c:v>Sulfur dioxide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'Materials Use Report'!$F$22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</c:ser>
        <c:ser>
          <c:idx val="7"/>
          <c:order val="7"/>
          <c:tx>
            <c:strRef>
              <c:f>'Materials Use Report'!$B$23</c:f>
              <c:strCache>
                <c:ptCount val="1"/>
                <c:pt idx="0">
                  <c:v>Potassium (or sodium) metabisulfite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'Materials Use Report'!$F$23</c:f>
              <c:numCache>
                <c:formatCode>General</c:formatCode>
                <c:ptCount val="1"/>
                <c:pt idx="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81535192"/>
        <c:axId val="-2141631640"/>
      </c:barChart>
      <c:catAx>
        <c:axId val="2081535192"/>
        <c:scaling>
          <c:orientation val="minMax"/>
        </c:scaling>
        <c:delete val="1"/>
        <c:axPos val="l"/>
        <c:majorTickMark val="out"/>
        <c:minorTickMark val="none"/>
        <c:tickLblPos val="nextTo"/>
        <c:crossAx val="-2141631640"/>
        <c:crosses val="autoZero"/>
        <c:auto val="1"/>
        <c:lblAlgn val="ctr"/>
        <c:lblOffset val="100"/>
        <c:noMultiLvlLbl val="0"/>
      </c:catAx>
      <c:valAx>
        <c:axId val="-2141631640"/>
        <c:scaling>
          <c:orientation val="minMax"/>
          <c:min val="0.0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900" baseline="0">
                <a:latin typeface="Helvetica"/>
              </a:defRPr>
            </a:pPr>
            <a:endParaRPr lang="en-US"/>
          </a:p>
        </c:txPr>
        <c:crossAx val="2081535192"/>
        <c:crosses val="autoZero"/>
        <c:crossBetween val="between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 orientation="landscape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1</xdr:row>
      <xdr:rowOff>330200</xdr:rowOff>
    </xdr:from>
    <xdr:to>
      <xdr:col>6</xdr:col>
      <xdr:colOff>4813300</xdr:colOff>
      <xdr:row>9</xdr:row>
      <xdr:rowOff>76200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52070</xdr:colOff>
      <xdr:row>12</xdr:row>
      <xdr:rowOff>38100</xdr:rowOff>
    </xdr:from>
    <xdr:to>
      <xdr:col>0</xdr:col>
      <xdr:colOff>189230</xdr:colOff>
      <xdr:row>12</xdr:row>
      <xdr:rowOff>175260</xdr:rowOff>
    </xdr:to>
    <xdr:sp macro="" textlink="">
      <xdr:nvSpPr>
        <xdr:cNvPr id="10" name="Rectangle 9"/>
        <xdr:cNvSpPr>
          <a:spLocks noChangeAspect="1"/>
        </xdr:cNvSpPr>
      </xdr:nvSpPr>
      <xdr:spPr>
        <a:xfrm>
          <a:off x="52070" y="1181100"/>
          <a:ext cx="137160" cy="137160"/>
        </a:xfrm>
        <a:prstGeom prst="rect">
          <a:avLst/>
        </a:prstGeom>
        <a:solidFill>
          <a:schemeClr val="tx2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0</xdr:col>
      <xdr:colOff>52070</xdr:colOff>
      <xdr:row>13</xdr:row>
      <xdr:rowOff>38100</xdr:rowOff>
    </xdr:from>
    <xdr:to>
      <xdr:col>0</xdr:col>
      <xdr:colOff>189230</xdr:colOff>
      <xdr:row>13</xdr:row>
      <xdr:rowOff>175260</xdr:rowOff>
    </xdr:to>
    <xdr:sp macro="" textlink="">
      <xdr:nvSpPr>
        <xdr:cNvPr id="22" name="Rectangle 21"/>
        <xdr:cNvSpPr>
          <a:spLocks noChangeAspect="1"/>
        </xdr:cNvSpPr>
      </xdr:nvSpPr>
      <xdr:spPr>
        <a:xfrm>
          <a:off x="52070" y="1181100"/>
          <a:ext cx="137160" cy="137160"/>
        </a:xfrm>
        <a:prstGeom prst="rect">
          <a:avLst/>
        </a:prstGeom>
        <a:solidFill>
          <a:schemeClr val="accent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0</xdr:col>
      <xdr:colOff>52070</xdr:colOff>
      <xdr:row>14</xdr:row>
      <xdr:rowOff>38100</xdr:rowOff>
    </xdr:from>
    <xdr:to>
      <xdr:col>0</xdr:col>
      <xdr:colOff>189230</xdr:colOff>
      <xdr:row>14</xdr:row>
      <xdr:rowOff>175260</xdr:rowOff>
    </xdr:to>
    <xdr:sp macro="" textlink="">
      <xdr:nvSpPr>
        <xdr:cNvPr id="23" name="Rectangle 22"/>
        <xdr:cNvSpPr>
          <a:spLocks noChangeAspect="1"/>
        </xdr:cNvSpPr>
      </xdr:nvSpPr>
      <xdr:spPr>
        <a:xfrm>
          <a:off x="52070" y="1181100"/>
          <a:ext cx="137160" cy="137160"/>
        </a:xfrm>
        <a:prstGeom prst="rect">
          <a:avLst/>
        </a:prstGeom>
        <a:solidFill>
          <a:schemeClr val="accent4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0</xdr:col>
      <xdr:colOff>52070</xdr:colOff>
      <xdr:row>15</xdr:row>
      <xdr:rowOff>38100</xdr:rowOff>
    </xdr:from>
    <xdr:to>
      <xdr:col>0</xdr:col>
      <xdr:colOff>189230</xdr:colOff>
      <xdr:row>15</xdr:row>
      <xdr:rowOff>175260</xdr:rowOff>
    </xdr:to>
    <xdr:sp macro="" textlink="">
      <xdr:nvSpPr>
        <xdr:cNvPr id="24" name="Rectangle 23"/>
        <xdr:cNvSpPr>
          <a:spLocks noChangeAspect="1"/>
        </xdr:cNvSpPr>
      </xdr:nvSpPr>
      <xdr:spPr>
        <a:xfrm>
          <a:off x="52070" y="1181100"/>
          <a:ext cx="137160" cy="137160"/>
        </a:xfrm>
        <a:prstGeom prst="rect">
          <a:avLst/>
        </a:prstGeom>
        <a:solidFill>
          <a:schemeClr val="accent2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0</xdr:col>
      <xdr:colOff>52070</xdr:colOff>
      <xdr:row>16</xdr:row>
      <xdr:rowOff>38100</xdr:rowOff>
    </xdr:from>
    <xdr:to>
      <xdr:col>0</xdr:col>
      <xdr:colOff>189230</xdr:colOff>
      <xdr:row>16</xdr:row>
      <xdr:rowOff>175260</xdr:rowOff>
    </xdr:to>
    <xdr:sp macro="" textlink="">
      <xdr:nvSpPr>
        <xdr:cNvPr id="25" name="Rectangle 24"/>
        <xdr:cNvSpPr>
          <a:spLocks noChangeAspect="1"/>
        </xdr:cNvSpPr>
      </xdr:nvSpPr>
      <xdr:spPr>
        <a:xfrm>
          <a:off x="52070" y="3009900"/>
          <a:ext cx="137160" cy="137160"/>
        </a:xfrm>
        <a:prstGeom prst="rect">
          <a:avLst/>
        </a:prstGeom>
        <a:solidFill>
          <a:schemeClr val="accent6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0</xdr:col>
      <xdr:colOff>52070</xdr:colOff>
      <xdr:row>20</xdr:row>
      <xdr:rowOff>38100</xdr:rowOff>
    </xdr:from>
    <xdr:to>
      <xdr:col>0</xdr:col>
      <xdr:colOff>189230</xdr:colOff>
      <xdr:row>20</xdr:row>
      <xdr:rowOff>175260</xdr:rowOff>
    </xdr:to>
    <xdr:sp macro="" textlink="">
      <xdr:nvSpPr>
        <xdr:cNvPr id="26" name="Rectangle 25"/>
        <xdr:cNvSpPr>
          <a:spLocks noChangeAspect="1"/>
        </xdr:cNvSpPr>
      </xdr:nvSpPr>
      <xdr:spPr>
        <a:xfrm>
          <a:off x="52070" y="1181100"/>
          <a:ext cx="137160" cy="137160"/>
        </a:xfrm>
        <a:prstGeom prst="rect">
          <a:avLst/>
        </a:prstGeom>
        <a:solidFill>
          <a:schemeClr val="accent3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0</xdr:col>
      <xdr:colOff>52070</xdr:colOff>
      <xdr:row>21</xdr:row>
      <xdr:rowOff>38100</xdr:rowOff>
    </xdr:from>
    <xdr:to>
      <xdr:col>0</xdr:col>
      <xdr:colOff>189230</xdr:colOff>
      <xdr:row>21</xdr:row>
      <xdr:rowOff>175260</xdr:rowOff>
    </xdr:to>
    <xdr:sp macro="" textlink="">
      <xdr:nvSpPr>
        <xdr:cNvPr id="27" name="Rectangle 26"/>
        <xdr:cNvSpPr>
          <a:spLocks noChangeAspect="1"/>
        </xdr:cNvSpPr>
      </xdr:nvSpPr>
      <xdr:spPr>
        <a:xfrm>
          <a:off x="52070" y="1181100"/>
          <a:ext cx="137160" cy="137160"/>
        </a:xfrm>
        <a:prstGeom prst="rect">
          <a:avLst/>
        </a:prstGeom>
        <a:solidFill>
          <a:schemeClr val="accent5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0</xdr:col>
      <xdr:colOff>52070</xdr:colOff>
      <xdr:row>22</xdr:row>
      <xdr:rowOff>38100</xdr:rowOff>
    </xdr:from>
    <xdr:to>
      <xdr:col>0</xdr:col>
      <xdr:colOff>189230</xdr:colOff>
      <xdr:row>22</xdr:row>
      <xdr:rowOff>175260</xdr:rowOff>
    </xdr:to>
    <xdr:sp macro="" textlink="">
      <xdr:nvSpPr>
        <xdr:cNvPr id="28" name="Rectangle 27"/>
        <xdr:cNvSpPr>
          <a:spLocks noChangeAspect="1"/>
        </xdr:cNvSpPr>
      </xdr:nvSpPr>
      <xdr:spPr>
        <a:xfrm>
          <a:off x="52070" y="1181100"/>
          <a:ext cx="137160" cy="13716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6"/>
  <sheetViews>
    <sheetView showGridLines="0" showRowColHeaders="0" tabSelected="1" showRuler="0" workbookViewId="0">
      <selection activeCell="K11" sqref="K11"/>
    </sheetView>
  </sheetViews>
  <sheetFormatPr baseColWidth="10" defaultRowHeight="18" customHeight="1" x14ac:dyDescent="0"/>
  <cols>
    <col min="1" max="1" width="3" style="9" customWidth="1"/>
    <col min="2" max="2" width="19.83203125" style="9" customWidth="1"/>
    <col min="3" max="3" width="8.5" style="9" customWidth="1"/>
    <col min="4" max="4" width="4.83203125" style="9" customWidth="1"/>
    <col min="5" max="5" width="12.6640625" style="9" customWidth="1"/>
    <col min="6" max="6" width="12.6640625" style="9" hidden="1" customWidth="1"/>
    <col min="7" max="7" width="64.6640625" style="9" customWidth="1"/>
    <col min="8" max="16384" width="10.83203125" style="9"/>
  </cols>
  <sheetData>
    <row r="1" spans="1:7" ht="18" customHeight="1">
      <c r="G1" s="26" t="s">
        <v>33</v>
      </c>
    </row>
    <row r="2" spans="1:7" s="28" customFormat="1" ht="36" customHeight="1">
      <c r="A2" s="27" t="s">
        <v>31</v>
      </c>
      <c r="G2" s="29" t="str">
        <f>"per case impact rating   "&amp;$F$25</f>
        <v>per case impact rating   0</v>
      </c>
    </row>
    <row r="3" spans="1:7" ht="18" customHeight="1">
      <c r="B3" s="23" t="s">
        <v>40</v>
      </c>
      <c r="G3" s="30"/>
    </row>
    <row r="4" spans="1:7" ht="18" customHeight="1">
      <c r="G4" s="30"/>
    </row>
    <row r="5" spans="1:7" ht="18" customHeight="1">
      <c r="B5" s="10" t="s">
        <v>32</v>
      </c>
      <c r="C5" s="36"/>
      <c r="D5" s="37"/>
      <c r="E5" s="38"/>
      <c r="F5" s="28"/>
      <c r="G5" s="28"/>
    </row>
    <row r="6" spans="1:7" ht="7" customHeight="1">
      <c r="B6" s="10"/>
      <c r="C6" s="31"/>
      <c r="D6" s="31"/>
      <c r="E6" s="31"/>
      <c r="F6" s="28"/>
      <c r="G6" s="28"/>
    </row>
    <row r="7" spans="1:7" ht="18" customHeight="1">
      <c r="B7" s="10" t="s">
        <v>28</v>
      </c>
      <c r="C7" s="39"/>
      <c r="D7" s="40"/>
      <c r="E7" s="41"/>
      <c r="F7" s="28"/>
      <c r="G7" s="28"/>
    </row>
    <row r="8" spans="1:7" ht="7" customHeight="1">
      <c r="B8" s="10"/>
      <c r="C8" s="31"/>
      <c r="D8" s="31"/>
      <c r="E8" s="31"/>
      <c r="F8" s="28"/>
      <c r="G8" s="28"/>
    </row>
    <row r="9" spans="1:7" ht="18" customHeight="1">
      <c r="B9" s="10" t="s">
        <v>29</v>
      </c>
      <c r="C9" s="42"/>
      <c r="D9" s="43"/>
      <c r="E9" s="44"/>
      <c r="F9" s="28"/>
      <c r="G9" s="28"/>
    </row>
    <row r="10" spans="1:7" ht="7" customHeight="1">
      <c r="B10" s="10"/>
      <c r="C10" s="31"/>
      <c r="D10" s="31"/>
      <c r="E10" s="31"/>
      <c r="F10" s="28"/>
      <c r="G10" s="28"/>
    </row>
    <row r="11" spans="1:7" ht="54" customHeight="1">
      <c r="B11" s="10" t="s">
        <v>30</v>
      </c>
      <c r="C11" s="45"/>
      <c r="D11" s="46"/>
      <c r="E11" s="46"/>
      <c r="F11" s="46"/>
      <c r="G11" s="47"/>
    </row>
    <row r="12" spans="1:7" s="32" customFormat="1" ht="36" customHeight="1">
      <c r="A12" s="35" t="s">
        <v>10</v>
      </c>
      <c r="B12" s="35"/>
      <c r="C12" s="11" t="s">
        <v>11</v>
      </c>
      <c r="D12" s="12" t="s">
        <v>12</v>
      </c>
      <c r="E12" s="12" t="s">
        <v>14</v>
      </c>
      <c r="F12" s="12" t="s">
        <v>25</v>
      </c>
      <c r="G12" s="13" t="s">
        <v>13</v>
      </c>
    </row>
    <row r="13" spans="1:7" ht="18" customHeight="1">
      <c r="A13" s="14"/>
      <c r="B13" s="15" t="s">
        <v>0</v>
      </c>
      <c r="C13" s="16"/>
      <c r="D13" s="17" t="s">
        <v>8</v>
      </c>
      <c r="E13" s="17">
        <f>IF(ISBLANK(C13),0,C13*VLOOKUP(B13,'Admin Panel'!A4:E11,5,FALSE))</f>
        <v>0</v>
      </c>
      <c r="F13" s="17" t="e">
        <f>IF(ISBLANK(E13),0,E13/$C$9)</f>
        <v>#DIV/0!</v>
      </c>
      <c r="G13" s="8" t="s">
        <v>34</v>
      </c>
    </row>
    <row r="14" spans="1:7" ht="18" customHeight="1">
      <c r="A14" s="14"/>
      <c r="B14" s="15" t="s">
        <v>1</v>
      </c>
      <c r="C14" s="18"/>
      <c r="D14" s="17" t="s">
        <v>7</v>
      </c>
      <c r="E14" s="17">
        <f>IF(ISBLANK(C14),0,C14*'Admin Panel'!$B$17*VLOOKUP(B14,'Admin Panel'!A5:E12,5,FALSE))</f>
        <v>0</v>
      </c>
      <c r="F14" s="17" t="e">
        <f t="shared" ref="F14:F23" si="0">IF(ISBLANK(E14),"",E14/$C$9)</f>
        <v>#DIV/0!</v>
      </c>
      <c r="G14" s="8" t="s">
        <v>35</v>
      </c>
    </row>
    <row r="15" spans="1:7" ht="18" customHeight="1">
      <c r="A15" s="14"/>
      <c r="B15" s="15" t="s">
        <v>2</v>
      </c>
      <c r="C15" s="18"/>
      <c r="D15" s="17" t="s">
        <v>8</v>
      </c>
      <c r="E15" s="17">
        <f>IF(ISBLANK(C15),0,C15*VLOOKUP(B15,'Admin Panel'!A6:E13,5,FALSE))</f>
        <v>0</v>
      </c>
      <c r="F15" s="17" t="e">
        <f t="shared" si="0"/>
        <v>#DIV/0!</v>
      </c>
      <c r="G15" s="8" t="s">
        <v>36</v>
      </c>
    </row>
    <row r="16" spans="1:7" ht="18" customHeight="1">
      <c r="A16" s="14"/>
      <c r="B16" s="15" t="s">
        <v>3</v>
      </c>
      <c r="C16" s="18"/>
      <c r="D16" s="17" t="s">
        <v>7</v>
      </c>
      <c r="E16" s="17">
        <f>IF(ISBLANK(C16),0,C16*'Admin Panel'!$B$17*VLOOKUP(B16,'Admin Panel'!A7:E14,5,FALSE))</f>
        <v>0</v>
      </c>
      <c r="F16" s="17" t="e">
        <f t="shared" si="0"/>
        <v>#DIV/0!</v>
      </c>
      <c r="G16" s="8" t="s">
        <v>37</v>
      </c>
    </row>
    <row r="17" spans="1:7" ht="18" customHeight="1">
      <c r="A17" s="14"/>
      <c r="B17" s="34" t="s">
        <v>4</v>
      </c>
      <c r="C17" s="18"/>
      <c r="D17" s="17" t="s">
        <v>8</v>
      </c>
      <c r="E17" s="17">
        <f>IF(ISBLANK(C17),0,C17*VLOOKUP(B17,'Admin Panel'!A8:E15,5,FALSE))</f>
        <v>0</v>
      </c>
      <c r="F17" s="17" t="e">
        <f t="shared" si="0"/>
        <v>#DIV/0!</v>
      </c>
      <c r="G17" s="8" t="s">
        <v>27</v>
      </c>
    </row>
    <row r="18" spans="1:7" ht="18" customHeight="1">
      <c r="A18" s="19"/>
      <c r="B18" s="34"/>
      <c r="C18" s="20"/>
      <c r="D18" s="17"/>
      <c r="E18" s="17"/>
      <c r="F18" s="17"/>
      <c r="G18" s="8" t="s">
        <v>26</v>
      </c>
    </row>
    <row r="19" spans="1:7" ht="18" customHeight="1">
      <c r="A19" s="19"/>
      <c r="B19" s="34"/>
      <c r="C19" s="20"/>
      <c r="D19" s="17"/>
      <c r="E19" s="17"/>
      <c r="F19" s="17"/>
      <c r="G19" s="8"/>
    </row>
    <row r="20" spans="1:7" ht="12" customHeight="1">
      <c r="A20" s="19"/>
      <c r="B20" s="34"/>
      <c r="C20" s="20"/>
      <c r="D20" s="17"/>
      <c r="E20" s="17"/>
      <c r="F20" s="17"/>
      <c r="G20" s="8"/>
    </row>
    <row r="21" spans="1:7" ht="18" customHeight="1">
      <c r="A21" s="14"/>
      <c r="B21" s="15" t="s">
        <v>5</v>
      </c>
      <c r="C21" s="21"/>
      <c r="D21" s="17" t="s">
        <v>8</v>
      </c>
      <c r="E21" s="17">
        <f>IF(ISBLANK(C21),0,C21*VLOOKUP(B21,'Admin Panel'!A9:E16,5,FALSE))</f>
        <v>0</v>
      </c>
      <c r="F21" s="17" t="e">
        <f t="shared" si="0"/>
        <v>#DIV/0!</v>
      </c>
      <c r="G21" s="8" t="s">
        <v>9</v>
      </c>
    </row>
    <row r="22" spans="1:7" ht="18" customHeight="1">
      <c r="A22" s="14"/>
      <c r="B22" s="15" t="s">
        <v>21</v>
      </c>
      <c r="C22" s="18"/>
      <c r="D22" s="17" t="s">
        <v>8</v>
      </c>
      <c r="E22" s="17">
        <f>IF(ISBLANK(C22),0,C22*VLOOKUP(B22,'Admin Panel'!A10:E17,5,FALSE))</f>
        <v>0</v>
      </c>
      <c r="F22" s="17" t="e">
        <f t="shared" si="0"/>
        <v>#DIV/0!</v>
      </c>
      <c r="G22" s="8" t="s">
        <v>38</v>
      </c>
    </row>
    <row r="23" spans="1:7" ht="18" customHeight="1">
      <c r="A23" s="14"/>
      <c r="B23" s="34" t="s">
        <v>24</v>
      </c>
      <c r="C23" s="22"/>
      <c r="D23" s="17" t="s">
        <v>8</v>
      </c>
      <c r="E23" s="17">
        <f>IF(ISBLANK(C23),0,C23*VLOOKUP(B23,'Admin Panel'!A11:E18,5,FALSE))</f>
        <v>0</v>
      </c>
      <c r="F23" s="17" t="e">
        <f t="shared" si="0"/>
        <v>#DIV/0!</v>
      </c>
      <c r="G23" s="8" t="s">
        <v>39</v>
      </c>
    </row>
    <row r="24" spans="1:7" ht="11" customHeight="1">
      <c r="A24" s="19"/>
      <c r="B24" s="34"/>
      <c r="C24" s="20"/>
      <c r="D24" s="17"/>
      <c r="E24" s="23"/>
      <c r="F24" s="23"/>
      <c r="G24" s="17"/>
    </row>
    <row r="25" spans="1:7" ht="18" hidden="1" customHeight="1">
      <c r="A25" s="23"/>
      <c r="B25" s="23"/>
      <c r="C25" s="23"/>
      <c r="D25" s="23"/>
      <c r="E25" s="24">
        <f>SUM(E13:E23)</f>
        <v>0</v>
      </c>
      <c r="F25" s="25">
        <f>IF(ISBLANK(C9),0,SUM(F13:F23))</f>
        <v>0</v>
      </c>
      <c r="G25" s="23"/>
    </row>
    <row r="26" spans="1:7" ht="18" customHeight="1">
      <c r="D26" s="33"/>
    </row>
  </sheetData>
  <mergeCells count="7">
    <mergeCell ref="B17:B20"/>
    <mergeCell ref="B23:B24"/>
    <mergeCell ref="A12:B12"/>
    <mergeCell ref="C5:E5"/>
    <mergeCell ref="C7:E7"/>
    <mergeCell ref="C9:E9"/>
    <mergeCell ref="C11:G11"/>
  </mergeCells>
  <phoneticPr fontId="1" type="noConversion"/>
  <dataValidations count="2">
    <dataValidation type="decimal" operator="greaterThanOrEqual" allowBlank="1" showInputMessage="1" showErrorMessage="1" error="Enter numeric values only" prompt="Numeric values only" sqref="C13:C17 C21:C23">
      <formula1>0</formula1>
    </dataValidation>
    <dataValidation type="whole" operator="greaterThanOrEqual" allowBlank="1" showInputMessage="1" showErrorMessage="1" error="Enter numeric values only" sqref="C9:E9">
      <formula1>0</formula1>
    </dataValidation>
  </dataValidations>
  <pageMargins left="0.75" right="0.75" top="1" bottom="1" header="0.5" footer="0.5"/>
  <pageSetup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showRowColHeaders="0" showRuler="0" workbookViewId="0">
      <selection activeCell="D16" sqref="D16"/>
    </sheetView>
  </sheetViews>
  <sheetFormatPr baseColWidth="10" defaultRowHeight="12" x14ac:dyDescent="0"/>
  <cols>
    <col min="1" max="1" width="25.6640625" style="1" customWidth="1"/>
    <col min="2" max="5" width="19.1640625" style="1" customWidth="1"/>
    <col min="6" max="16384" width="10.83203125" style="1"/>
  </cols>
  <sheetData>
    <row r="1" spans="1:5">
      <c r="A1" s="5" t="s">
        <v>20</v>
      </c>
    </row>
    <row r="3" spans="1:5">
      <c r="A3" s="3"/>
      <c r="B3" s="7" t="s">
        <v>15</v>
      </c>
      <c r="C3" s="7" t="s">
        <v>18</v>
      </c>
      <c r="D3" s="7" t="s">
        <v>16</v>
      </c>
      <c r="E3" s="7" t="s">
        <v>17</v>
      </c>
    </row>
    <row r="4" spans="1:5">
      <c r="A4" s="4" t="s">
        <v>0</v>
      </c>
      <c r="B4" s="6">
        <v>5</v>
      </c>
      <c r="C4" s="6">
        <v>4.0999999999999996</v>
      </c>
      <c r="D4" s="6">
        <v>5</v>
      </c>
      <c r="E4" s="6">
        <f>B4+2*C4+D4</f>
        <v>18.2</v>
      </c>
    </row>
    <row r="5" spans="1:5">
      <c r="A5" s="4" t="s">
        <v>1</v>
      </c>
      <c r="B5" s="6">
        <v>20</v>
      </c>
      <c r="C5" s="6">
        <v>19.7</v>
      </c>
      <c r="D5" s="6">
        <v>5</v>
      </c>
      <c r="E5" s="6">
        <f t="shared" ref="E5:E11" si="0">B5+2*C5+D5</f>
        <v>64.400000000000006</v>
      </c>
    </row>
    <row r="6" spans="1:5">
      <c r="A6" s="4" t="s">
        <v>2</v>
      </c>
      <c r="B6" s="6">
        <v>20</v>
      </c>
      <c r="C6" s="6">
        <v>14.5</v>
      </c>
      <c r="D6" s="6">
        <v>0</v>
      </c>
      <c r="E6" s="6">
        <f t="shared" si="0"/>
        <v>49</v>
      </c>
    </row>
    <row r="7" spans="1:5">
      <c r="A7" s="4" t="s">
        <v>3</v>
      </c>
      <c r="B7" s="6">
        <v>20</v>
      </c>
      <c r="C7" s="6">
        <v>15</v>
      </c>
      <c r="D7" s="6">
        <v>10</v>
      </c>
      <c r="E7" s="6">
        <f t="shared" si="0"/>
        <v>60</v>
      </c>
    </row>
    <row r="8" spans="1:5" ht="48" customHeight="1">
      <c r="A8" s="4" t="s">
        <v>4</v>
      </c>
      <c r="B8" s="6">
        <v>10</v>
      </c>
      <c r="C8" s="6">
        <v>3.8</v>
      </c>
      <c r="D8" s="6">
        <v>0</v>
      </c>
      <c r="E8" s="6">
        <f t="shared" si="0"/>
        <v>17.600000000000001</v>
      </c>
    </row>
    <row r="9" spans="1:5">
      <c r="A9" s="4" t="s">
        <v>5</v>
      </c>
      <c r="B9" s="6">
        <v>20</v>
      </c>
      <c r="C9" s="6">
        <v>13.3</v>
      </c>
      <c r="D9" s="6">
        <v>0</v>
      </c>
      <c r="E9" s="6">
        <f t="shared" si="0"/>
        <v>46.6</v>
      </c>
    </row>
    <row r="10" spans="1:5">
      <c r="A10" s="4" t="s">
        <v>21</v>
      </c>
      <c r="B10" s="6">
        <v>20</v>
      </c>
      <c r="C10" s="6">
        <v>15.3</v>
      </c>
      <c r="D10" s="6">
        <v>10</v>
      </c>
      <c r="E10" s="6">
        <f t="shared" si="0"/>
        <v>60.6</v>
      </c>
    </row>
    <row r="11" spans="1:5" ht="24">
      <c r="A11" s="4" t="s">
        <v>6</v>
      </c>
      <c r="B11" s="6">
        <v>20</v>
      </c>
      <c r="C11" s="6">
        <v>10.6</v>
      </c>
      <c r="D11" s="6">
        <v>10</v>
      </c>
      <c r="E11" s="6">
        <f t="shared" si="0"/>
        <v>51.2</v>
      </c>
    </row>
    <row r="12" spans="1:5">
      <c r="A12" s="2"/>
    </row>
    <row r="13" spans="1:5" ht="79" customHeight="1">
      <c r="A13" s="48" t="s">
        <v>19</v>
      </c>
      <c r="B13" s="48"/>
      <c r="C13" s="48"/>
      <c r="D13" s="48"/>
      <c r="E13" s="48"/>
    </row>
    <row r="15" spans="1:5">
      <c r="A15" s="5" t="s">
        <v>22</v>
      </c>
    </row>
    <row r="17" spans="1:2">
      <c r="A17" s="1" t="s">
        <v>23</v>
      </c>
      <c r="B17" s="1">
        <v>2.20462E-3</v>
      </c>
    </row>
  </sheetData>
  <sheetProtection password="C3F2" sheet="1" objects="1" scenarios="1"/>
  <mergeCells count="1">
    <mergeCell ref="A13:E13"/>
  </mergeCells>
  <phoneticPr fontId="1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Materials Use Report</vt:lpstr>
      <vt:lpstr>Admin Panel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Abby Cullinan</dc:creator>
  <cp:lastModifiedBy>Abby Cullinan</cp:lastModifiedBy>
  <cp:lastPrinted>2015-01-15T20:22:56Z</cp:lastPrinted>
  <dcterms:created xsi:type="dcterms:W3CDTF">2014-07-09T16:08:39Z</dcterms:created>
  <dcterms:modified xsi:type="dcterms:W3CDTF">2015-01-16T16:42:41Z</dcterms:modified>
</cp:coreProperties>
</file>